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ЭтаКнига" defaultThemeVersion="124226"/>
  <xr:revisionPtr revIDLastSave="0" documentId="8_{01BAF774-8FE0-44D6-9E12-EB6A11FA987E}" xr6:coauthVersionLast="47" xr6:coauthVersionMax="47" xr10:uidLastSave="{00000000-0000-0000-0000-000000000000}"/>
  <workbookProtection workbookAlgorithmName="SHA-512" workbookHashValue="s3zmGi11otzIKlPa2kQQEZvwObnYa2FOcEFQqf731gUKn/sxcgIf3zZiMNuzMj6te9lE9ZpH8pT/u9g07iDLGg==" workbookSaltValue="on6gvX3dmVVqi24GARvKgA==" workbookSpinCount="100000" lockStructure="1"/>
  <bookViews>
    <workbookView xWindow="-120" yWindow="-120" windowWidth="29040" windowHeight="15720" tabRatio="839" activeTab="1" xr2:uid="{00000000-000D-0000-FFFF-FFFF00000000}"/>
  </bookViews>
  <sheets>
    <sheet name="Правила и справки" sheetId="6" r:id="rId1"/>
    <sheet name="Статистическая ЗП" sheetId="15" r:id="rId2"/>
    <sheet name="Калькуляция" sheetId="16" r:id="rId3"/>
    <sheet name="Расчет ФОТ" sheetId="17" r:id="rId4"/>
    <sheet name="Тарификатор" sheetId="19" r:id="rId5"/>
    <sheet name="Приложение к договору" sheetId="20" r:id="rId6"/>
  </sheets>
  <definedNames>
    <definedName name="_xlnm.Print_Area" localSheetId="2">Калькуляция!$B$9:$J$71</definedName>
    <definedName name="сумм_аммортиз" localSheetId="2">Калькуляция!$E$74:$E$86</definedName>
    <definedName name="сумм_аммортиз">#REF!</definedName>
  </definedNames>
  <calcPr calcId="191029"/>
</workbook>
</file>

<file path=xl/calcChain.xml><?xml version="1.0" encoding="utf-8"?>
<calcChain xmlns="http://schemas.openxmlformats.org/spreadsheetml/2006/main">
  <c r="B255" i="20" l="1"/>
  <c r="C255" i="20"/>
  <c r="D255" i="20"/>
  <c r="E255" i="20"/>
  <c r="F255" i="20"/>
  <c r="G255" i="20"/>
  <c r="H255" i="20"/>
  <c r="I255" i="20"/>
  <c r="B256" i="20"/>
  <c r="C256" i="20"/>
  <c r="D256" i="20"/>
  <c r="E256" i="20"/>
  <c r="F256" i="20"/>
  <c r="G256" i="20"/>
  <c r="H256" i="20"/>
  <c r="I256" i="20"/>
  <c r="B257" i="20"/>
  <c r="C257" i="20"/>
  <c r="D257" i="20"/>
  <c r="E257" i="20"/>
  <c r="F257" i="20"/>
  <c r="G257" i="20"/>
  <c r="H257" i="20"/>
  <c r="I257" i="20"/>
  <c r="B258" i="20"/>
  <c r="C258" i="20"/>
  <c r="D258" i="20"/>
  <c r="E258" i="20"/>
  <c r="F258" i="20"/>
  <c r="G258" i="20"/>
  <c r="H258" i="20"/>
  <c r="I258" i="20"/>
  <c r="B259" i="20"/>
  <c r="C259" i="20"/>
  <c r="D259" i="20"/>
  <c r="E259" i="20"/>
  <c r="F259" i="20"/>
  <c r="G259" i="20"/>
  <c r="H259" i="20"/>
  <c r="I259" i="20"/>
  <c r="B260" i="20"/>
  <c r="C260" i="20"/>
  <c r="D260" i="20"/>
  <c r="E260" i="20"/>
  <c r="F260" i="20"/>
  <c r="G260" i="20"/>
  <c r="H260" i="20"/>
  <c r="I260" i="20"/>
  <c r="B261" i="20"/>
  <c r="C261" i="20"/>
  <c r="D261" i="20"/>
  <c r="E261" i="20"/>
  <c r="F261" i="20"/>
  <c r="G261" i="20"/>
  <c r="H261" i="20"/>
  <c r="I261" i="20"/>
  <c r="B262" i="20"/>
  <c r="C262" i="20"/>
  <c r="D262" i="20"/>
  <c r="E262" i="20"/>
  <c r="F262" i="20"/>
  <c r="G262" i="20"/>
  <c r="H262" i="20"/>
  <c r="I262" i="20"/>
  <c r="B263" i="20"/>
  <c r="C263" i="20"/>
  <c r="D263" i="20"/>
  <c r="E263" i="20"/>
  <c r="F263" i="20"/>
  <c r="G263" i="20"/>
  <c r="H263" i="20"/>
  <c r="I263" i="20"/>
  <c r="B264" i="20"/>
  <c r="C264" i="20"/>
  <c r="D264" i="20"/>
  <c r="E264" i="20"/>
  <c r="F264" i="20"/>
  <c r="G264" i="20"/>
  <c r="H264" i="20"/>
  <c r="I264" i="20"/>
  <c r="B265" i="20"/>
  <c r="C265" i="20"/>
  <c r="D265" i="20"/>
  <c r="E265" i="20"/>
  <c r="F265" i="20"/>
  <c r="G265" i="20"/>
  <c r="H265" i="20"/>
  <c r="I265" i="20"/>
  <c r="B266" i="20"/>
  <c r="C266" i="20"/>
  <c r="D266" i="20"/>
  <c r="E266" i="20"/>
  <c r="F266" i="20"/>
  <c r="G266" i="20"/>
  <c r="H266" i="20"/>
  <c r="I266" i="20"/>
  <c r="B267" i="20"/>
  <c r="C267" i="20"/>
  <c r="D267" i="20"/>
  <c r="E267" i="20"/>
  <c r="F267" i="20"/>
  <c r="G267" i="20"/>
  <c r="H267" i="20"/>
  <c r="I267" i="20"/>
  <c r="B268" i="20"/>
  <c r="C268" i="20"/>
  <c r="D268" i="20"/>
  <c r="E268" i="20"/>
  <c r="F268" i="20"/>
  <c r="G268" i="20"/>
  <c r="H268" i="20"/>
  <c r="I268" i="20"/>
  <c r="B269" i="20"/>
  <c r="C269" i="20"/>
  <c r="D269" i="20"/>
  <c r="E269" i="20"/>
  <c r="F269" i="20"/>
  <c r="G269" i="20"/>
  <c r="H269" i="20"/>
  <c r="I269" i="20"/>
  <c r="B270" i="20"/>
  <c r="C270" i="20"/>
  <c r="D270" i="20"/>
  <c r="E270" i="20"/>
  <c r="F270" i="20"/>
  <c r="G270" i="20"/>
  <c r="H270" i="20"/>
  <c r="I270" i="20"/>
  <c r="B271" i="20"/>
  <c r="C271" i="20"/>
  <c r="E271" i="20"/>
  <c r="F271" i="20"/>
  <c r="G271" i="20"/>
  <c r="B272" i="20"/>
  <c r="C272" i="20"/>
  <c r="E272" i="20"/>
  <c r="F272" i="20"/>
  <c r="G272" i="20"/>
  <c r="B273" i="20"/>
  <c r="C273" i="20"/>
  <c r="E273" i="20"/>
  <c r="F273" i="20"/>
  <c r="G273" i="20"/>
  <c r="B274" i="20"/>
  <c r="C274" i="20"/>
  <c r="E274" i="20"/>
  <c r="F274" i="20"/>
  <c r="G274" i="20"/>
  <c r="B275" i="20"/>
  <c r="C275" i="20"/>
  <c r="E275" i="20"/>
  <c r="F275" i="20"/>
  <c r="G275" i="20"/>
  <c r="B276" i="20"/>
  <c r="C276" i="20"/>
  <c r="E276" i="20"/>
  <c r="F276" i="20"/>
  <c r="G276" i="20"/>
  <c r="B277" i="20"/>
  <c r="C277" i="20"/>
  <c r="D277" i="20"/>
  <c r="E277" i="20"/>
  <c r="F277" i="20"/>
  <c r="G277" i="20"/>
  <c r="H277" i="20"/>
  <c r="I277" i="20"/>
  <c r="B278" i="20"/>
  <c r="C278" i="20"/>
  <c r="D278" i="20"/>
  <c r="E278" i="20"/>
  <c r="F278" i="20"/>
  <c r="G278" i="20"/>
  <c r="H278" i="20"/>
  <c r="I278" i="20"/>
  <c r="B279" i="20"/>
  <c r="C279" i="20"/>
  <c r="D279" i="20"/>
  <c r="E279" i="20"/>
  <c r="F279" i="20"/>
  <c r="G279" i="20"/>
  <c r="H279" i="20"/>
  <c r="I279" i="20"/>
  <c r="B280" i="20"/>
  <c r="C280" i="20"/>
  <c r="D280" i="20"/>
  <c r="E280" i="20"/>
  <c r="F280" i="20"/>
  <c r="G280" i="20"/>
  <c r="H280" i="20"/>
  <c r="I280" i="20"/>
  <c r="B281" i="20"/>
  <c r="C281" i="20"/>
  <c r="D281" i="20"/>
  <c r="E281" i="20"/>
  <c r="F281" i="20"/>
  <c r="G281" i="20"/>
  <c r="H281" i="20"/>
  <c r="I281" i="20"/>
  <c r="B282" i="20"/>
  <c r="C282" i="20"/>
  <c r="D282" i="20"/>
  <c r="E282" i="20"/>
  <c r="F282" i="20"/>
  <c r="G282" i="20"/>
  <c r="H282" i="20"/>
  <c r="I282" i="20"/>
  <c r="B283" i="20"/>
  <c r="C283" i="20"/>
  <c r="D283" i="20"/>
  <c r="E283" i="20"/>
  <c r="F283" i="20"/>
  <c r="G283" i="20"/>
  <c r="H283" i="20"/>
  <c r="I283" i="20"/>
  <c r="B284" i="20"/>
  <c r="C284" i="20"/>
  <c r="D284" i="20"/>
  <c r="E284" i="20"/>
  <c r="F284" i="20"/>
  <c r="G284" i="20"/>
  <c r="H284" i="20"/>
  <c r="I284" i="20"/>
  <c r="B285" i="20"/>
  <c r="C285" i="20"/>
  <c r="D285" i="20"/>
  <c r="E285" i="20"/>
  <c r="F285" i="20"/>
  <c r="G285" i="20"/>
  <c r="H285" i="20"/>
  <c r="I285" i="20"/>
  <c r="B286" i="20"/>
  <c r="C286" i="20"/>
  <c r="D286" i="20"/>
  <c r="E286" i="20"/>
  <c r="F286" i="20"/>
  <c r="G286" i="20"/>
  <c r="H286" i="20"/>
  <c r="I286" i="20"/>
  <c r="B287" i="20"/>
  <c r="C287" i="20"/>
  <c r="D287" i="20"/>
  <c r="E287" i="20"/>
  <c r="F287" i="20"/>
  <c r="G287" i="20"/>
  <c r="H287" i="20"/>
  <c r="I287" i="20"/>
  <c r="B288" i="20"/>
  <c r="C288" i="20"/>
  <c r="D288" i="20"/>
  <c r="E288" i="20"/>
  <c r="F288" i="20"/>
  <c r="G288" i="20"/>
  <c r="H288" i="20"/>
  <c r="I288" i="20"/>
  <c r="B289" i="20"/>
  <c r="C289" i="20"/>
  <c r="D289" i="20"/>
  <c r="E289" i="20"/>
  <c r="F289" i="20"/>
  <c r="G289" i="20"/>
  <c r="H289" i="20"/>
  <c r="I289" i="20"/>
  <c r="B290" i="20"/>
  <c r="C290" i="20"/>
  <c r="D290" i="20"/>
  <c r="E290" i="20"/>
  <c r="F290" i="20"/>
  <c r="G290" i="20"/>
  <c r="H290" i="20"/>
  <c r="I290" i="20"/>
  <c r="B291" i="20"/>
  <c r="C291" i="20"/>
  <c r="D291" i="20"/>
  <c r="E291" i="20"/>
  <c r="F291" i="20"/>
  <c r="G291" i="20"/>
  <c r="H291" i="20"/>
  <c r="I291" i="20"/>
  <c r="B292" i="20"/>
  <c r="C292" i="20"/>
  <c r="D292" i="20"/>
  <c r="E292" i="20"/>
  <c r="F292" i="20"/>
  <c r="G292" i="20"/>
  <c r="H292" i="20"/>
  <c r="I292" i="20"/>
  <c r="B293" i="20"/>
  <c r="C293" i="20"/>
  <c r="D293" i="20"/>
  <c r="E293" i="20"/>
  <c r="F293" i="20"/>
  <c r="G293" i="20"/>
  <c r="H293" i="20"/>
  <c r="I293" i="20"/>
  <c r="B294" i="20"/>
  <c r="C294" i="20"/>
  <c r="D294" i="20"/>
  <c r="E294" i="20"/>
  <c r="F294" i="20"/>
  <c r="G294" i="20"/>
  <c r="H294" i="20"/>
  <c r="I294" i="20"/>
  <c r="B295" i="20"/>
  <c r="C295" i="20"/>
  <c r="D295" i="20"/>
  <c r="E295" i="20"/>
  <c r="F295" i="20"/>
  <c r="G295" i="20"/>
  <c r="H295" i="20"/>
  <c r="I295" i="20"/>
  <c r="B296" i="20"/>
  <c r="C296" i="20"/>
  <c r="D296" i="20"/>
  <c r="E296" i="20"/>
  <c r="F296" i="20"/>
  <c r="G296" i="20"/>
  <c r="H296" i="20"/>
  <c r="I296" i="20"/>
  <c r="B297" i="20"/>
  <c r="C297" i="20"/>
  <c r="D297" i="20"/>
  <c r="E297" i="20"/>
  <c r="F297" i="20"/>
  <c r="G297" i="20"/>
  <c r="H297" i="20"/>
  <c r="I297" i="20"/>
  <c r="B298" i="20"/>
  <c r="C298" i="20"/>
  <c r="D298" i="20"/>
  <c r="E298" i="20"/>
  <c r="F298" i="20"/>
  <c r="G298" i="20"/>
  <c r="H298" i="20"/>
  <c r="I298" i="20"/>
  <c r="B299" i="20"/>
  <c r="C299" i="20"/>
  <c r="D299" i="20"/>
  <c r="E299" i="20"/>
  <c r="F299" i="20"/>
  <c r="G299" i="20"/>
  <c r="H299" i="20"/>
  <c r="I299" i="20"/>
  <c r="B300" i="20"/>
  <c r="C300" i="20"/>
  <c r="D300" i="20"/>
  <c r="E300" i="20"/>
  <c r="F300" i="20"/>
  <c r="G300" i="20"/>
  <c r="H300" i="20"/>
  <c r="I300" i="20"/>
  <c r="B301" i="20"/>
  <c r="C301" i="20"/>
  <c r="D301" i="20"/>
  <c r="E301" i="20"/>
  <c r="F301" i="20"/>
  <c r="G301" i="20"/>
  <c r="H301" i="20"/>
  <c r="I301" i="20"/>
  <c r="B302" i="20"/>
  <c r="C302" i="20"/>
  <c r="D302" i="20"/>
  <c r="E302" i="20"/>
  <c r="F302" i="20"/>
  <c r="G302" i="20"/>
  <c r="H302" i="20"/>
  <c r="I302" i="20"/>
  <c r="B303" i="20"/>
  <c r="C303" i="20"/>
  <c r="D303" i="20"/>
  <c r="E303" i="20"/>
  <c r="F303" i="20"/>
  <c r="G303" i="20"/>
  <c r="H303" i="20"/>
  <c r="I303" i="20"/>
  <c r="B304" i="20"/>
  <c r="C304" i="20"/>
  <c r="D304" i="20"/>
  <c r="E304" i="20"/>
  <c r="F304" i="20"/>
  <c r="G304" i="20"/>
  <c r="H304" i="20"/>
  <c r="I304" i="20"/>
  <c r="B305" i="20"/>
  <c r="C305" i="20"/>
  <c r="D305" i="20"/>
  <c r="E305" i="20"/>
  <c r="F305" i="20"/>
  <c r="G305" i="20"/>
  <c r="H305" i="20"/>
  <c r="I305" i="20"/>
  <c r="B306" i="20"/>
  <c r="C306" i="20"/>
  <c r="D306" i="20"/>
  <c r="E306" i="20"/>
  <c r="F306" i="20"/>
  <c r="G306" i="20"/>
  <c r="H306" i="20"/>
  <c r="I306" i="20"/>
  <c r="B307" i="20"/>
  <c r="C307" i="20"/>
  <c r="D307" i="20"/>
  <c r="E307" i="20"/>
  <c r="F307" i="20"/>
  <c r="G307" i="20"/>
  <c r="H307" i="20"/>
  <c r="I307" i="20"/>
  <c r="B308" i="20"/>
  <c r="C308" i="20"/>
  <c r="D308" i="20"/>
  <c r="E308" i="20"/>
  <c r="F308" i="20"/>
  <c r="G308" i="20"/>
  <c r="H308" i="20"/>
  <c r="I308" i="20"/>
  <c r="B309" i="20"/>
  <c r="C309" i="20"/>
  <c r="D309" i="20"/>
  <c r="E309" i="20"/>
  <c r="F309" i="20"/>
  <c r="G309" i="20"/>
  <c r="H309" i="20"/>
  <c r="I309" i="20"/>
  <c r="B310" i="20"/>
  <c r="C310" i="20"/>
  <c r="D310" i="20"/>
  <c r="E310" i="20"/>
  <c r="F310" i="20"/>
  <c r="G310" i="20"/>
  <c r="H310" i="20"/>
  <c r="I310" i="20"/>
  <c r="B311" i="20"/>
  <c r="C311" i="20"/>
  <c r="D311" i="20"/>
  <c r="E311" i="20"/>
  <c r="F311" i="20"/>
  <c r="G311" i="20"/>
  <c r="H311" i="20"/>
  <c r="I311" i="20"/>
  <c r="B312" i="20"/>
  <c r="C312" i="20"/>
  <c r="D312" i="20"/>
  <c r="E312" i="20"/>
  <c r="F312" i="20"/>
  <c r="G312" i="20"/>
  <c r="H312" i="20"/>
  <c r="I312" i="20"/>
  <c r="B313" i="20"/>
  <c r="C313" i="20"/>
  <c r="D313" i="20"/>
  <c r="E313" i="20"/>
  <c r="F313" i="20"/>
  <c r="G313" i="20"/>
  <c r="H313" i="20"/>
  <c r="I313" i="20"/>
  <c r="B314" i="20"/>
  <c r="C314" i="20"/>
  <c r="D314" i="20"/>
  <c r="E314" i="20"/>
  <c r="F314" i="20"/>
  <c r="G314" i="20"/>
  <c r="H314" i="20"/>
  <c r="I314" i="20"/>
  <c r="B315" i="20"/>
  <c r="C315" i="20"/>
  <c r="D315" i="20"/>
  <c r="E315" i="20"/>
  <c r="F315" i="20"/>
  <c r="G315" i="20"/>
  <c r="H315" i="20"/>
  <c r="I315" i="20"/>
  <c r="B316" i="20"/>
  <c r="C316" i="20"/>
  <c r="D316" i="20"/>
  <c r="E316" i="20"/>
  <c r="F316" i="20"/>
  <c r="G316" i="20"/>
  <c r="H316" i="20"/>
  <c r="I316" i="20"/>
  <c r="B317" i="20"/>
  <c r="C317" i="20"/>
  <c r="D317" i="20"/>
  <c r="E317" i="20"/>
  <c r="F317" i="20"/>
  <c r="G317" i="20"/>
  <c r="H317" i="20"/>
  <c r="I317" i="20"/>
  <c r="B318" i="20"/>
  <c r="C318" i="20"/>
  <c r="D318" i="20"/>
  <c r="E318" i="20"/>
  <c r="F318" i="20"/>
  <c r="G318" i="20"/>
  <c r="H318" i="20"/>
  <c r="I318" i="20"/>
  <c r="B319" i="20"/>
  <c r="C319" i="20"/>
  <c r="D319" i="20"/>
  <c r="E319" i="20"/>
  <c r="F319" i="20"/>
  <c r="G319" i="20"/>
  <c r="H319" i="20"/>
  <c r="I319" i="20"/>
  <c r="B320" i="20"/>
  <c r="C320" i="20"/>
  <c r="D320" i="20"/>
  <c r="E320" i="20"/>
  <c r="F320" i="20"/>
  <c r="G320" i="20"/>
  <c r="H320" i="20"/>
  <c r="I320" i="20"/>
  <c r="B321" i="20"/>
  <c r="C321" i="20"/>
  <c r="D321" i="20"/>
  <c r="E321" i="20"/>
  <c r="F321" i="20"/>
  <c r="G321" i="20"/>
  <c r="H321" i="20"/>
  <c r="I321" i="20"/>
  <c r="B322" i="20"/>
  <c r="C322" i="20"/>
  <c r="D322" i="20"/>
  <c r="E322" i="20"/>
  <c r="F322" i="20"/>
  <c r="G322" i="20"/>
  <c r="H322" i="20"/>
  <c r="I322" i="20"/>
  <c r="B323" i="20"/>
  <c r="C323" i="20"/>
  <c r="D323" i="20"/>
  <c r="E323" i="20"/>
  <c r="F323" i="20"/>
  <c r="G323" i="20"/>
  <c r="H323" i="20"/>
  <c r="I323" i="20"/>
  <c r="B324" i="20"/>
  <c r="C324" i="20"/>
  <c r="D324" i="20"/>
  <c r="E324" i="20"/>
  <c r="F324" i="20"/>
  <c r="G324" i="20"/>
  <c r="H324" i="20"/>
  <c r="I324" i="20"/>
  <c r="B325" i="20"/>
  <c r="C325" i="20"/>
  <c r="D325" i="20"/>
  <c r="E325" i="20"/>
  <c r="F325" i="20"/>
  <c r="G325" i="20"/>
  <c r="H325" i="20"/>
  <c r="I325" i="20"/>
  <c r="B326" i="20"/>
  <c r="C326" i="20"/>
  <c r="D326" i="20"/>
  <c r="E326" i="20"/>
  <c r="F326" i="20"/>
  <c r="G326" i="20"/>
  <c r="H326" i="20"/>
  <c r="I326" i="20"/>
  <c r="B327" i="20"/>
  <c r="C327" i="20"/>
  <c r="D327" i="20"/>
  <c r="E327" i="20"/>
  <c r="F327" i="20"/>
  <c r="G327" i="20"/>
  <c r="H327" i="20"/>
  <c r="I327" i="20"/>
  <c r="B328" i="20"/>
  <c r="C328" i="20"/>
  <c r="D328" i="20"/>
  <c r="E328" i="20"/>
  <c r="F328" i="20"/>
  <c r="G328" i="20"/>
  <c r="H328" i="20"/>
  <c r="I328" i="20"/>
  <c r="B329" i="20"/>
  <c r="C329" i="20"/>
  <c r="D329" i="20"/>
  <c r="E329" i="20"/>
  <c r="F329" i="20"/>
  <c r="G329" i="20"/>
  <c r="H329" i="20"/>
  <c r="I329" i="20"/>
  <c r="B330" i="20"/>
  <c r="C330" i="20"/>
  <c r="D330" i="20"/>
  <c r="E330" i="20"/>
  <c r="F330" i="20"/>
  <c r="G330" i="20"/>
  <c r="H330" i="20"/>
  <c r="I330" i="20"/>
  <c r="B331" i="20"/>
  <c r="C331" i="20"/>
  <c r="D331" i="20"/>
  <c r="E331" i="20"/>
  <c r="F331" i="20"/>
  <c r="G331" i="20"/>
  <c r="H331" i="20"/>
  <c r="I331" i="20"/>
  <c r="B332" i="20"/>
  <c r="C332" i="20"/>
  <c r="D332" i="20"/>
  <c r="E332" i="20"/>
  <c r="F332" i="20"/>
  <c r="G332" i="20"/>
  <c r="H332" i="20"/>
  <c r="I332" i="20"/>
  <c r="B333" i="20"/>
  <c r="C333" i="20"/>
  <c r="D333" i="20"/>
  <c r="E333" i="20"/>
  <c r="F333" i="20"/>
  <c r="G333" i="20"/>
  <c r="H333" i="20"/>
  <c r="I333" i="20"/>
  <c r="B334" i="20"/>
  <c r="C334" i="20"/>
  <c r="D334" i="20"/>
  <c r="E334" i="20"/>
  <c r="F334" i="20"/>
  <c r="G334" i="20"/>
  <c r="H334" i="20"/>
  <c r="I334" i="20"/>
  <c r="B335" i="20"/>
  <c r="C335" i="20"/>
  <c r="D335" i="20"/>
  <c r="E335" i="20"/>
  <c r="F335" i="20"/>
  <c r="G335" i="20"/>
  <c r="H335" i="20"/>
  <c r="I335" i="20"/>
  <c r="B336" i="20"/>
  <c r="C336" i="20"/>
  <c r="D336" i="20"/>
  <c r="E336" i="20"/>
  <c r="F336" i="20"/>
  <c r="G336" i="20"/>
  <c r="H336" i="20"/>
  <c r="I336" i="20"/>
  <c r="B337" i="20"/>
  <c r="C337" i="20"/>
  <c r="D337" i="20"/>
  <c r="E337" i="20"/>
  <c r="F337" i="20"/>
  <c r="G337" i="20"/>
  <c r="H337" i="20"/>
  <c r="I337" i="20"/>
  <c r="B338" i="20"/>
  <c r="C338" i="20"/>
  <c r="D338" i="20"/>
  <c r="E338" i="20"/>
  <c r="F338" i="20"/>
  <c r="G338" i="20"/>
  <c r="H338" i="20"/>
  <c r="I338" i="20"/>
  <c r="B339" i="20"/>
  <c r="C339" i="20"/>
  <c r="D339" i="20"/>
  <c r="E339" i="20"/>
  <c r="F339" i="20"/>
  <c r="G339" i="20"/>
  <c r="H339" i="20"/>
  <c r="I339" i="20"/>
  <c r="B340" i="20"/>
  <c r="C340" i="20"/>
  <c r="D340" i="20"/>
  <c r="E340" i="20"/>
  <c r="F340" i="20"/>
  <c r="G340" i="20"/>
  <c r="H340" i="20"/>
  <c r="I340" i="20"/>
  <c r="B341" i="20"/>
  <c r="C341" i="20"/>
  <c r="D341" i="20"/>
  <c r="E341" i="20"/>
  <c r="F341" i="20"/>
  <c r="G341" i="20"/>
  <c r="H341" i="20"/>
  <c r="I341" i="20"/>
  <c r="B342" i="20"/>
  <c r="C342" i="20"/>
  <c r="D342" i="20"/>
  <c r="E342" i="20"/>
  <c r="F342" i="20"/>
  <c r="G342" i="20"/>
  <c r="H342" i="20"/>
  <c r="I342" i="20"/>
  <c r="B343" i="20"/>
  <c r="C343" i="20"/>
  <c r="D343" i="20"/>
  <c r="E343" i="20"/>
  <c r="F343" i="20"/>
  <c r="G343" i="20"/>
  <c r="H343" i="20"/>
  <c r="I343" i="20"/>
  <c r="B344" i="20"/>
  <c r="C344" i="20"/>
  <c r="D344" i="20"/>
  <c r="E344" i="20"/>
  <c r="F344" i="20"/>
  <c r="G344" i="20"/>
  <c r="H344" i="20"/>
  <c r="I344" i="20"/>
  <c r="B345" i="20"/>
  <c r="C345" i="20"/>
  <c r="D345" i="20"/>
  <c r="E345" i="20"/>
  <c r="F345" i="20"/>
  <c r="G345" i="20"/>
  <c r="H345" i="20"/>
  <c r="I345" i="20"/>
  <c r="B346" i="20"/>
  <c r="C346" i="20"/>
  <c r="D346" i="20"/>
  <c r="E346" i="20"/>
  <c r="F346" i="20"/>
  <c r="G346" i="20"/>
  <c r="H346" i="20"/>
  <c r="I346" i="20"/>
  <c r="B347" i="20"/>
  <c r="C347" i="20"/>
  <c r="D347" i="20"/>
  <c r="E347" i="20"/>
  <c r="F347" i="20"/>
  <c r="G347" i="20"/>
  <c r="H347" i="20"/>
  <c r="I347" i="20"/>
  <c r="B348" i="20"/>
  <c r="C348" i="20"/>
  <c r="D348" i="20"/>
  <c r="E348" i="20"/>
  <c r="F348" i="20"/>
  <c r="G348" i="20"/>
  <c r="H348" i="20"/>
  <c r="I348" i="20"/>
  <c r="B349" i="20"/>
  <c r="C349" i="20"/>
  <c r="D349" i="20"/>
  <c r="E349" i="20"/>
  <c r="F349" i="20"/>
  <c r="G349" i="20"/>
  <c r="H349" i="20"/>
  <c r="I349" i="20"/>
  <c r="B350" i="20"/>
  <c r="C350" i="20"/>
  <c r="D350" i="20"/>
  <c r="E350" i="20"/>
  <c r="F350" i="20"/>
  <c r="G350" i="20"/>
  <c r="H350" i="20"/>
  <c r="I350" i="20"/>
  <c r="B351" i="20"/>
  <c r="C351" i="20"/>
  <c r="D351" i="20"/>
  <c r="E351" i="20"/>
  <c r="F351" i="20"/>
  <c r="G351" i="20"/>
  <c r="H351" i="20"/>
  <c r="I351" i="20"/>
  <c r="B352" i="20"/>
  <c r="C352" i="20"/>
  <c r="D352" i="20"/>
  <c r="E352" i="20"/>
  <c r="F352" i="20"/>
  <c r="G352" i="20"/>
  <c r="H352" i="20"/>
  <c r="I352" i="20"/>
  <c r="B353" i="20"/>
  <c r="C353" i="20"/>
  <c r="D353" i="20"/>
  <c r="E353" i="20"/>
  <c r="F353" i="20"/>
  <c r="G353" i="20"/>
  <c r="H353" i="20"/>
  <c r="I353" i="20"/>
  <c r="B354" i="20"/>
  <c r="C354" i="20"/>
  <c r="D354" i="20"/>
  <c r="E354" i="20"/>
  <c r="F354" i="20"/>
  <c r="G354" i="20"/>
  <c r="H354" i="20"/>
  <c r="I354" i="20"/>
  <c r="B355" i="20"/>
  <c r="C355" i="20"/>
  <c r="D355" i="20"/>
  <c r="E355" i="20"/>
  <c r="F355" i="20"/>
  <c r="G355" i="20"/>
  <c r="H355" i="20"/>
  <c r="I355" i="20"/>
  <c r="B356" i="20"/>
  <c r="C356" i="20"/>
  <c r="D356" i="20"/>
  <c r="E356" i="20"/>
  <c r="F356" i="20"/>
  <c r="G356" i="20"/>
  <c r="H356" i="20"/>
  <c r="I356" i="20"/>
  <c r="B357" i="20"/>
  <c r="C357" i="20"/>
  <c r="D357" i="20"/>
  <c r="E357" i="20"/>
  <c r="F357" i="20"/>
  <c r="G357" i="20"/>
  <c r="H357" i="20"/>
  <c r="I357" i="20"/>
  <c r="B358" i="20"/>
  <c r="C358" i="20"/>
  <c r="D358" i="20"/>
  <c r="E358" i="20"/>
  <c r="F358" i="20"/>
  <c r="G358" i="20"/>
  <c r="H358" i="20"/>
  <c r="I358" i="20"/>
  <c r="B359" i="20"/>
  <c r="C359" i="20"/>
  <c r="D359" i="20"/>
  <c r="E359" i="20"/>
  <c r="F359" i="20"/>
  <c r="G359" i="20"/>
  <c r="H359" i="20"/>
  <c r="I359" i="20"/>
  <c r="B360" i="20"/>
  <c r="C360" i="20"/>
  <c r="D360" i="20"/>
  <c r="E360" i="20"/>
  <c r="F360" i="20"/>
  <c r="G360" i="20"/>
  <c r="H360" i="20"/>
  <c r="I360" i="20"/>
  <c r="B361" i="20"/>
  <c r="C361" i="20"/>
  <c r="D361" i="20"/>
  <c r="E361" i="20"/>
  <c r="F361" i="20"/>
  <c r="G361" i="20"/>
  <c r="H361" i="20"/>
  <c r="I361" i="20"/>
  <c r="B362" i="20"/>
  <c r="C362" i="20"/>
  <c r="D362" i="20"/>
  <c r="E362" i="20"/>
  <c r="F362" i="20"/>
  <c r="G362" i="20"/>
  <c r="H362" i="20"/>
  <c r="I362" i="20"/>
  <c r="B363" i="20"/>
  <c r="C363" i="20"/>
  <c r="D363" i="20"/>
  <c r="E363" i="20"/>
  <c r="F363" i="20"/>
  <c r="G363" i="20"/>
  <c r="H363" i="20"/>
  <c r="I363" i="20"/>
  <c r="B364" i="20"/>
  <c r="C364" i="20"/>
  <c r="D364" i="20"/>
  <c r="E364" i="20"/>
  <c r="F364" i="20"/>
  <c r="G364" i="20"/>
  <c r="H364" i="20"/>
  <c r="I364" i="20"/>
  <c r="B365" i="20"/>
  <c r="C365" i="20"/>
  <c r="D365" i="20"/>
  <c r="E365" i="20"/>
  <c r="F365" i="20"/>
  <c r="G365" i="20"/>
  <c r="H365" i="20"/>
  <c r="I365" i="20"/>
  <c r="B366" i="20"/>
  <c r="C366" i="20"/>
  <c r="D366" i="20"/>
  <c r="E366" i="20"/>
  <c r="F366" i="20"/>
  <c r="G366" i="20"/>
  <c r="H366" i="20"/>
  <c r="I366" i="20"/>
  <c r="B367" i="20"/>
  <c r="C367" i="20"/>
  <c r="D367" i="20"/>
  <c r="E367" i="20"/>
  <c r="F367" i="20"/>
  <c r="G367" i="20"/>
  <c r="H367" i="20"/>
  <c r="I367" i="20"/>
  <c r="B368" i="20"/>
  <c r="C368" i="20"/>
  <c r="D368" i="20"/>
  <c r="E368" i="20"/>
  <c r="F368" i="20"/>
  <c r="G368" i="20"/>
  <c r="H368" i="20"/>
  <c r="I368" i="20"/>
  <c r="B369" i="20"/>
  <c r="C369" i="20"/>
  <c r="D369" i="20"/>
  <c r="E369" i="20"/>
  <c r="F369" i="20"/>
  <c r="G369" i="20"/>
  <c r="H369" i="20"/>
  <c r="I369" i="20"/>
  <c r="B370" i="20"/>
  <c r="C370" i="20"/>
  <c r="D370" i="20"/>
  <c r="E370" i="20"/>
  <c r="F370" i="20"/>
  <c r="G370" i="20"/>
  <c r="H370" i="20"/>
  <c r="I370" i="20"/>
  <c r="B371" i="20"/>
  <c r="C371" i="20"/>
  <c r="D371" i="20"/>
  <c r="E371" i="20"/>
  <c r="F371" i="20"/>
  <c r="G371" i="20"/>
  <c r="H371" i="20"/>
  <c r="I371" i="20"/>
  <c r="B372" i="20"/>
  <c r="C372" i="20"/>
  <c r="D372" i="20"/>
  <c r="E372" i="20"/>
  <c r="F372" i="20"/>
  <c r="G372" i="20"/>
  <c r="H372" i="20"/>
  <c r="I372" i="20"/>
  <c r="B373" i="20"/>
  <c r="C373" i="20"/>
  <c r="D373" i="20"/>
  <c r="E373" i="20"/>
  <c r="F373" i="20"/>
  <c r="G373" i="20"/>
  <c r="H373" i="20"/>
  <c r="I373" i="20"/>
  <c r="B374" i="20"/>
  <c r="C374" i="20"/>
  <c r="D374" i="20"/>
  <c r="E374" i="20"/>
  <c r="F374" i="20"/>
  <c r="G374" i="20"/>
  <c r="H374" i="20"/>
  <c r="I374" i="20"/>
  <c r="B375" i="20"/>
  <c r="C375" i="20"/>
  <c r="D375" i="20"/>
  <c r="E375" i="20"/>
  <c r="F375" i="20"/>
  <c r="G375" i="20"/>
  <c r="H375" i="20"/>
  <c r="I375" i="20"/>
  <c r="B376" i="20"/>
  <c r="C376" i="20"/>
  <c r="D376" i="20"/>
  <c r="E376" i="20"/>
  <c r="F376" i="20"/>
  <c r="G376" i="20"/>
  <c r="H376" i="20"/>
  <c r="I376" i="20"/>
  <c r="B377" i="20"/>
  <c r="C377" i="20"/>
  <c r="D377" i="20"/>
  <c r="E377" i="20"/>
  <c r="F377" i="20"/>
  <c r="G377" i="20"/>
  <c r="H377" i="20"/>
  <c r="I377" i="20"/>
  <c r="B378" i="20"/>
  <c r="C378" i="20"/>
  <c r="D378" i="20"/>
  <c r="E378" i="20"/>
  <c r="F378" i="20"/>
  <c r="G378" i="20"/>
  <c r="H378" i="20"/>
  <c r="I378" i="20"/>
  <c r="B379" i="20"/>
  <c r="C379" i="20"/>
  <c r="D379" i="20"/>
  <c r="E379" i="20"/>
  <c r="F379" i="20"/>
  <c r="G379" i="20"/>
  <c r="H379" i="20"/>
  <c r="I379" i="20"/>
  <c r="B380" i="20"/>
  <c r="C380" i="20"/>
  <c r="D380" i="20"/>
  <c r="E380" i="20"/>
  <c r="F380" i="20"/>
  <c r="G380" i="20"/>
  <c r="H380" i="20"/>
  <c r="I380" i="20"/>
  <c r="B381" i="20"/>
  <c r="C381" i="20"/>
  <c r="D381" i="20"/>
  <c r="E381" i="20"/>
  <c r="F381" i="20"/>
  <c r="G381" i="20"/>
  <c r="H381" i="20"/>
  <c r="I381" i="20"/>
  <c r="B382" i="20"/>
  <c r="C382" i="20"/>
  <c r="D382" i="20"/>
  <c r="E382" i="20"/>
  <c r="F382" i="20"/>
  <c r="G382" i="20"/>
  <c r="H382" i="20"/>
  <c r="I382" i="20"/>
  <c r="B383" i="20"/>
  <c r="C383" i="20"/>
  <c r="D383" i="20"/>
  <c r="E383" i="20"/>
  <c r="F383" i="20"/>
  <c r="G383" i="20"/>
  <c r="H383" i="20"/>
  <c r="I383" i="20"/>
  <c r="B384" i="20"/>
  <c r="C384" i="20"/>
  <c r="D384" i="20"/>
  <c r="E384" i="20"/>
  <c r="F384" i="20"/>
  <c r="G384" i="20"/>
  <c r="H384" i="20"/>
  <c r="I384" i="20"/>
  <c r="B385" i="20"/>
  <c r="C385" i="20"/>
  <c r="D385" i="20"/>
  <c r="E385" i="20"/>
  <c r="F385" i="20"/>
  <c r="G385" i="20"/>
  <c r="H385" i="20"/>
  <c r="I385" i="20"/>
  <c r="B386" i="20"/>
  <c r="C386" i="20"/>
  <c r="D386" i="20"/>
  <c r="E386" i="20"/>
  <c r="F386" i="20"/>
  <c r="G386" i="20"/>
  <c r="H386" i="20"/>
  <c r="I386" i="20"/>
  <c r="B387" i="20"/>
  <c r="C387" i="20"/>
  <c r="D387" i="20"/>
  <c r="E387" i="20"/>
  <c r="F387" i="20"/>
  <c r="G387" i="20"/>
  <c r="H387" i="20"/>
  <c r="I387" i="20"/>
  <c r="B388" i="20"/>
  <c r="C388" i="20"/>
  <c r="D388" i="20"/>
  <c r="E388" i="20"/>
  <c r="F388" i="20"/>
  <c r="G388" i="20"/>
  <c r="H388" i="20"/>
  <c r="I388" i="20"/>
  <c r="B389" i="20"/>
  <c r="C389" i="20"/>
  <c r="D389" i="20"/>
  <c r="E389" i="20"/>
  <c r="F389" i="20"/>
  <c r="G389" i="20"/>
  <c r="H389" i="20"/>
  <c r="I389" i="20"/>
  <c r="B390" i="20"/>
  <c r="C390" i="20"/>
  <c r="D390" i="20"/>
  <c r="E390" i="20"/>
  <c r="F390" i="20"/>
  <c r="G390" i="20"/>
  <c r="H390" i="20"/>
  <c r="I390" i="20"/>
  <c r="B391" i="20"/>
  <c r="C391" i="20"/>
  <c r="D391" i="20"/>
  <c r="E391" i="20"/>
  <c r="F391" i="20"/>
  <c r="G391" i="20"/>
  <c r="H391" i="20"/>
  <c r="I391" i="20"/>
  <c r="B392" i="20"/>
  <c r="C392" i="20"/>
  <c r="D392" i="20"/>
  <c r="E392" i="20"/>
  <c r="F392" i="20"/>
  <c r="G392" i="20"/>
  <c r="H392" i="20"/>
  <c r="I392" i="20"/>
  <c r="B393" i="20"/>
  <c r="C393" i="20"/>
  <c r="D393" i="20"/>
  <c r="E393" i="20"/>
  <c r="F393" i="20"/>
  <c r="G393" i="20"/>
  <c r="H393" i="20"/>
  <c r="I393" i="20"/>
  <c r="B394" i="20"/>
  <c r="C394" i="20"/>
  <c r="D394" i="20"/>
  <c r="E394" i="20"/>
  <c r="F394" i="20"/>
  <c r="G394" i="20"/>
  <c r="H394" i="20"/>
  <c r="I394" i="20"/>
  <c r="B395" i="20"/>
  <c r="C395" i="20"/>
  <c r="D395" i="20"/>
  <c r="E395" i="20"/>
  <c r="F395" i="20"/>
  <c r="G395" i="20"/>
  <c r="H395" i="20"/>
  <c r="I395" i="20"/>
  <c r="B396" i="20"/>
  <c r="C396" i="20"/>
  <c r="D396" i="20"/>
  <c r="E396" i="20"/>
  <c r="F396" i="20"/>
  <c r="G396" i="20"/>
  <c r="H396" i="20"/>
  <c r="I396" i="20"/>
  <c r="B397" i="20"/>
  <c r="C397" i="20"/>
  <c r="D397" i="20"/>
  <c r="E397" i="20"/>
  <c r="F397" i="20"/>
  <c r="G397" i="20"/>
  <c r="H397" i="20"/>
  <c r="I397" i="20"/>
  <c r="B398" i="20"/>
  <c r="C398" i="20"/>
  <c r="D398" i="20"/>
  <c r="E398" i="20"/>
  <c r="F398" i="20"/>
  <c r="G398" i="20"/>
  <c r="H398" i="20"/>
  <c r="I398" i="20"/>
  <c r="B399" i="20"/>
  <c r="C399" i="20"/>
  <c r="D399" i="20"/>
  <c r="E399" i="20"/>
  <c r="F399" i="20"/>
  <c r="G399" i="20"/>
  <c r="H399" i="20"/>
  <c r="I399" i="20"/>
  <c r="B400" i="20"/>
  <c r="C400" i="20"/>
  <c r="D400" i="20"/>
  <c r="E400" i="20"/>
  <c r="F400" i="20"/>
  <c r="G400" i="20"/>
  <c r="H400" i="20"/>
  <c r="I400" i="20"/>
  <c r="B401" i="20"/>
  <c r="C401" i="20"/>
  <c r="D401" i="20"/>
  <c r="E401" i="20"/>
  <c r="F401" i="20"/>
  <c r="G401" i="20"/>
  <c r="H401" i="20"/>
  <c r="I401" i="20"/>
  <c r="B402" i="20"/>
  <c r="C402" i="20"/>
  <c r="D402" i="20"/>
  <c r="E402" i="20"/>
  <c r="F402" i="20"/>
  <c r="G402" i="20"/>
  <c r="H402" i="20"/>
  <c r="I402" i="20"/>
  <c r="B403" i="20"/>
  <c r="C403" i="20"/>
  <c r="D403" i="20"/>
  <c r="E403" i="20"/>
  <c r="F403" i="20"/>
  <c r="G403" i="20"/>
  <c r="H403" i="20"/>
  <c r="I403" i="20"/>
  <c r="B404" i="20"/>
  <c r="C404" i="20"/>
  <c r="D404" i="20"/>
  <c r="E404" i="20"/>
  <c r="F404" i="20"/>
  <c r="G404" i="20"/>
  <c r="H404" i="20"/>
  <c r="I404" i="20"/>
  <c r="B405" i="20"/>
  <c r="C405" i="20"/>
  <c r="D405" i="20"/>
  <c r="E405" i="20"/>
  <c r="F405" i="20"/>
  <c r="G405" i="20"/>
  <c r="H405" i="20"/>
  <c r="I405" i="20"/>
  <c r="B406" i="20"/>
  <c r="C406" i="20"/>
  <c r="D406" i="20"/>
  <c r="E406" i="20"/>
  <c r="F406" i="20"/>
  <c r="G406" i="20"/>
  <c r="H406" i="20"/>
  <c r="I406" i="20"/>
  <c r="B407" i="20"/>
  <c r="C407" i="20"/>
  <c r="D407" i="20"/>
  <c r="E407" i="20"/>
  <c r="F407" i="20"/>
  <c r="G407" i="20"/>
  <c r="H407" i="20"/>
  <c r="I407" i="20"/>
  <c r="B408" i="20"/>
  <c r="C408" i="20"/>
  <c r="D408" i="20"/>
  <c r="E408" i="20"/>
  <c r="F408" i="20"/>
  <c r="G408" i="20"/>
  <c r="H408" i="20"/>
  <c r="I408" i="20"/>
  <c r="B409" i="20"/>
  <c r="C409" i="20"/>
  <c r="D409" i="20"/>
  <c r="E409" i="20"/>
  <c r="F409" i="20"/>
  <c r="G409" i="20"/>
  <c r="H409" i="20"/>
  <c r="I409" i="20"/>
  <c r="B410" i="20"/>
  <c r="C410" i="20"/>
  <c r="D410" i="20"/>
  <c r="E410" i="20"/>
  <c r="F410" i="20"/>
  <c r="G410" i="20"/>
  <c r="H410" i="20"/>
  <c r="I410" i="20"/>
  <c r="B411" i="20"/>
  <c r="C411" i="20"/>
  <c r="D411" i="20"/>
  <c r="E411" i="20"/>
  <c r="F411" i="20"/>
  <c r="G411" i="20"/>
  <c r="H411" i="20"/>
  <c r="I411" i="20"/>
  <c r="B412" i="20"/>
  <c r="C412" i="20"/>
  <c r="D412" i="20"/>
  <c r="E412" i="20"/>
  <c r="F412" i="20"/>
  <c r="G412" i="20"/>
  <c r="H412" i="20"/>
  <c r="I412" i="20"/>
  <c r="B413" i="20"/>
  <c r="C413" i="20"/>
  <c r="D413" i="20"/>
  <c r="E413" i="20"/>
  <c r="F413" i="20"/>
  <c r="G413" i="20"/>
  <c r="H413" i="20"/>
  <c r="I413" i="20"/>
  <c r="B414" i="20"/>
  <c r="C414" i="20"/>
  <c r="D414" i="20"/>
  <c r="E414" i="20"/>
  <c r="B415" i="20"/>
  <c r="C415" i="20"/>
  <c r="D415" i="20"/>
  <c r="E415" i="20"/>
  <c r="B416" i="20"/>
  <c r="C416" i="20"/>
  <c r="E416" i="20"/>
  <c r="B417" i="20"/>
  <c r="C417" i="20"/>
  <c r="E417" i="20"/>
  <c r="B418" i="20"/>
  <c r="C418" i="20"/>
  <c r="D418" i="20"/>
  <c r="E418" i="20"/>
  <c r="B419" i="20"/>
  <c r="C419" i="20"/>
  <c r="D419" i="20"/>
  <c r="E419" i="20"/>
  <c r="B420" i="20"/>
  <c r="C420" i="20"/>
  <c r="D420" i="20"/>
  <c r="E420" i="20"/>
  <c r="F420" i="20"/>
  <c r="G420" i="20"/>
  <c r="H420" i="20"/>
  <c r="I420" i="20"/>
  <c r="B421" i="20"/>
  <c r="C421" i="20"/>
  <c r="D421" i="20"/>
  <c r="E421" i="20"/>
  <c r="F421" i="20"/>
  <c r="G421" i="20"/>
  <c r="H421" i="20"/>
  <c r="I421" i="20"/>
  <c r="B422" i="20"/>
  <c r="C422" i="20"/>
  <c r="D422" i="20"/>
  <c r="E422" i="20"/>
  <c r="F422" i="20"/>
  <c r="G422" i="20"/>
  <c r="H422" i="20"/>
  <c r="I422" i="20"/>
  <c r="B423" i="20"/>
  <c r="C423" i="20"/>
  <c r="D423" i="20"/>
  <c r="E423" i="20"/>
  <c r="F423" i="20"/>
  <c r="G423" i="20"/>
  <c r="H423" i="20"/>
  <c r="I423" i="20"/>
  <c r="B424" i="20"/>
  <c r="C424" i="20"/>
  <c r="D424" i="20"/>
  <c r="E424" i="20"/>
  <c r="F424" i="20"/>
  <c r="G424" i="20"/>
  <c r="H424" i="20"/>
  <c r="I424" i="20"/>
  <c r="B425" i="20"/>
  <c r="C425" i="20"/>
  <c r="D425" i="20"/>
  <c r="E425" i="20"/>
  <c r="F425" i="20"/>
  <c r="G425" i="20"/>
  <c r="H425" i="20"/>
  <c r="I425" i="20"/>
  <c r="B426" i="20"/>
  <c r="C426" i="20"/>
  <c r="D426" i="20"/>
  <c r="E426" i="20"/>
  <c r="F426" i="20"/>
  <c r="G426" i="20"/>
  <c r="H426" i="20"/>
  <c r="I426" i="20"/>
  <c r="B427" i="20"/>
  <c r="C427" i="20"/>
  <c r="D427" i="20"/>
  <c r="E427" i="20"/>
  <c r="F427" i="20"/>
  <c r="G427" i="20"/>
  <c r="H427" i="20"/>
  <c r="I427" i="20"/>
  <c r="B428" i="20"/>
  <c r="C428" i="20"/>
  <c r="D428" i="20"/>
  <c r="E428" i="20"/>
  <c r="F428" i="20"/>
  <c r="G428" i="20"/>
  <c r="H428" i="20"/>
  <c r="I428" i="20"/>
  <c r="B429" i="20"/>
  <c r="C429" i="20"/>
  <c r="D429" i="20"/>
  <c r="E429" i="20"/>
  <c r="F429" i="20"/>
  <c r="G429" i="20"/>
  <c r="H429" i="20"/>
  <c r="I429" i="20"/>
  <c r="B430" i="20"/>
  <c r="C430" i="20"/>
  <c r="D430" i="20"/>
  <c r="E430" i="20"/>
  <c r="F430" i="20"/>
  <c r="G430" i="20"/>
  <c r="H430" i="20"/>
  <c r="I430" i="20"/>
  <c r="B431" i="20"/>
  <c r="C431" i="20"/>
  <c r="D431" i="20"/>
  <c r="E431" i="20"/>
  <c r="F431" i="20"/>
  <c r="G431" i="20"/>
  <c r="H431" i="20"/>
  <c r="I431" i="20"/>
  <c r="B432" i="20"/>
  <c r="C432" i="20"/>
  <c r="D432" i="20"/>
  <c r="E432" i="20"/>
  <c r="F432" i="20"/>
  <c r="G432" i="20"/>
  <c r="H432" i="20"/>
  <c r="I432" i="20"/>
  <c r="B433" i="20"/>
  <c r="C433" i="20"/>
  <c r="D433" i="20"/>
  <c r="E433" i="20"/>
  <c r="F433" i="20"/>
  <c r="G433" i="20"/>
  <c r="H433" i="20"/>
  <c r="I433" i="20"/>
  <c r="B434" i="20"/>
  <c r="C434" i="20"/>
  <c r="D434" i="20"/>
  <c r="E434" i="20"/>
  <c r="F434" i="20"/>
  <c r="G434" i="20"/>
  <c r="H434" i="20"/>
  <c r="I434" i="20"/>
  <c r="B435" i="20"/>
  <c r="C435" i="20"/>
  <c r="D435" i="20"/>
  <c r="E435" i="20"/>
  <c r="F435" i="20"/>
  <c r="G435" i="20"/>
  <c r="H435" i="20"/>
  <c r="I435" i="20"/>
  <c r="B436" i="20"/>
  <c r="C436" i="20"/>
  <c r="D436" i="20"/>
  <c r="E436" i="20"/>
  <c r="F436" i="20"/>
  <c r="G436" i="20"/>
  <c r="H436" i="20"/>
  <c r="I436" i="20"/>
  <c r="B437" i="20"/>
  <c r="C437" i="20"/>
  <c r="D437" i="20"/>
  <c r="E437" i="20"/>
  <c r="F437" i="20"/>
  <c r="G437" i="20"/>
  <c r="H437" i="20"/>
  <c r="I437" i="20"/>
  <c r="B438" i="20"/>
  <c r="C438" i="20"/>
  <c r="D438" i="20"/>
  <c r="E438" i="20"/>
  <c r="F438" i="20"/>
  <c r="G438" i="20"/>
  <c r="H438" i="20"/>
  <c r="I438" i="20"/>
  <c r="B439" i="20"/>
  <c r="C439" i="20"/>
  <c r="D439" i="20"/>
  <c r="E439" i="20"/>
  <c r="F439" i="20"/>
  <c r="G439" i="20"/>
  <c r="H439" i="20"/>
  <c r="I439" i="20"/>
  <c r="B440" i="20"/>
  <c r="C440" i="20"/>
  <c r="D440" i="20"/>
  <c r="E440" i="20"/>
  <c r="F440" i="20"/>
  <c r="G440" i="20"/>
  <c r="H440" i="20"/>
  <c r="I440" i="20"/>
  <c r="B441" i="20"/>
  <c r="C441" i="20"/>
  <c r="D441" i="20"/>
  <c r="E441" i="20"/>
  <c r="F441" i="20"/>
  <c r="G441" i="20"/>
  <c r="H441" i="20"/>
  <c r="I441" i="20"/>
  <c r="B442" i="20"/>
  <c r="C442" i="20"/>
  <c r="D442" i="20"/>
  <c r="E442" i="20"/>
  <c r="F442" i="20"/>
  <c r="G442" i="20"/>
  <c r="H442" i="20"/>
  <c r="I442" i="20"/>
  <c r="B443" i="20"/>
  <c r="C443" i="20"/>
  <c r="D443" i="20"/>
  <c r="E443" i="20"/>
  <c r="F443" i="20"/>
  <c r="G443" i="20"/>
  <c r="H443" i="20"/>
  <c r="I443" i="20"/>
  <c r="B444" i="20"/>
  <c r="C444" i="20"/>
  <c r="D444" i="20"/>
  <c r="E444" i="20"/>
  <c r="F444" i="20"/>
  <c r="G444" i="20"/>
  <c r="H444" i="20"/>
  <c r="I444" i="20"/>
  <c r="B445" i="20"/>
  <c r="C445" i="20"/>
  <c r="D445" i="20"/>
  <c r="E445" i="20"/>
  <c r="F445" i="20"/>
  <c r="G445" i="20"/>
  <c r="H445" i="20"/>
  <c r="I445" i="20"/>
  <c r="B446" i="20"/>
  <c r="C446" i="20"/>
  <c r="D446" i="20"/>
  <c r="E446" i="20"/>
  <c r="F446" i="20"/>
  <c r="G446" i="20"/>
  <c r="H446" i="20"/>
  <c r="I446" i="20"/>
  <c r="B447" i="20"/>
  <c r="C447" i="20"/>
  <c r="D447" i="20"/>
  <c r="E447" i="20"/>
  <c r="F447" i="20"/>
  <c r="G447" i="20"/>
  <c r="H447" i="20"/>
  <c r="I447" i="20"/>
  <c r="B216" i="20"/>
  <c r="C216" i="20"/>
  <c r="E216" i="20"/>
  <c r="D216" i="20" s="1"/>
  <c r="F216" i="20"/>
  <c r="B17" i="20"/>
  <c r="C17" i="20"/>
  <c r="B18" i="20"/>
  <c r="C18" i="20"/>
  <c r="B19" i="20"/>
  <c r="C19" i="20"/>
  <c r="B20" i="20"/>
  <c r="C20" i="20"/>
  <c r="B21" i="20"/>
  <c r="C21" i="20"/>
  <c r="B22" i="20"/>
  <c r="C22" i="20"/>
  <c r="B23" i="20"/>
  <c r="C23" i="20"/>
  <c r="B24" i="20"/>
  <c r="C24" i="20"/>
  <c r="B25" i="20"/>
  <c r="C25" i="20"/>
  <c r="B26" i="20"/>
  <c r="C26" i="20"/>
  <c r="B27" i="20"/>
  <c r="C27" i="20"/>
  <c r="B28" i="20"/>
  <c r="C28" i="20"/>
  <c r="B29" i="20"/>
  <c r="C29" i="20"/>
  <c r="B30" i="20"/>
  <c r="C30" i="20"/>
  <c r="B31" i="20"/>
  <c r="C31" i="20"/>
  <c r="B32" i="20"/>
  <c r="C32" i="20"/>
  <c r="B33" i="20"/>
  <c r="B34" i="20"/>
  <c r="B35" i="20"/>
  <c r="B36" i="20"/>
  <c r="B37" i="20"/>
  <c r="B38" i="20"/>
  <c r="B39" i="20"/>
  <c r="C39" i="20"/>
  <c r="B40" i="20"/>
  <c r="C40" i="20"/>
  <c r="B41" i="20"/>
  <c r="C41" i="20"/>
  <c r="B42" i="20"/>
  <c r="C42" i="20"/>
  <c r="B43" i="20"/>
  <c r="C43" i="20"/>
  <c r="B44" i="20"/>
  <c r="C44" i="20"/>
  <c r="B45" i="20"/>
  <c r="C45" i="20"/>
  <c r="B46" i="20"/>
  <c r="C46" i="20"/>
  <c r="B47" i="20"/>
  <c r="C47" i="20"/>
  <c r="B48" i="20"/>
  <c r="C48" i="20"/>
  <c r="B49" i="20"/>
  <c r="C49" i="20"/>
  <c r="B50" i="20"/>
  <c r="C50" i="20"/>
  <c r="B51" i="20"/>
  <c r="C51" i="20"/>
  <c r="B52" i="20"/>
  <c r="C52" i="20"/>
  <c r="B53" i="20"/>
  <c r="C53" i="20"/>
  <c r="B54" i="20"/>
  <c r="C54" i="20"/>
  <c r="B55" i="20"/>
  <c r="C55" i="20"/>
  <c r="B56" i="20"/>
  <c r="C56" i="20"/>
  <c r="B57" i="20"/>
  <c r="C57" i="20"/>
  <c r="B58" i="20"/>
  <c r="C58" i="20"/>
  <c r="B59" i="20"/>
  <c r="C59" i="20"/>
  <c r="B60" i="20"/>
  <c r="C60" i="20"/>
  <c r="B61" i="20"/>
  <c r="C61" i="20"/>
  <c r="B62" i="20"/>
  <c r="C62" i="20"/>
  <c r="B63" i="20"/>
  <c r="C63" i="20"/>
  <c r="B64" i="20"/>
  <c r="C64" i="20"/>
  <c r="B65" i="20"/>
  <c r="C65" i="20"/>
  <c r="B66" i="20"/>
  <c r="C66" i="20"/>
  <c r="B67" i="20"/>
  <c r="C67" i="20"/>
  <c r="B68" i="20"/>
  <c r="C68" i="20"/>
  <c r="B69" i="20"/>
  <c r="C69" i="20"/>
  <c r="B70" i="20"/>
  <c r="C70" i="20"/>
  <c r="B71" i="20"/>
  <c r="C71" i="20"/>
  <c r="B72" i="20"/>
  <c r="C72" i="20"/>
  <c r="B73" i="20"/>
  <c r="C73" i="20"/>
  <c r="B74" i="20"/>
  <c r="C74" i="20"/>
  <c r="B75" i="20"/>
  <c r="C75" i="20"/>
  <c r="B76" i="20"/>
  <c r="C76" i="20"/>
  <c r="B77" i="20"/>
  <c r="C77" i="20"/>
  <c r="B78" i="20"/>
  <c r="C78" i="20"/>
  <c r="B79" i="20"/>
  <c r="C79" i="20"/>
  <c r="B80" i="20"/>
  <c r="C80" i="20"/>
  <c r="B81" i="20"/>
  <c r="C81" i="20"/>
  <c r="B82" i="20"/>
  <c r="C82" i="20"/>
  <c r="B83" i="20"/>
  <c r="C83" i="20"/>
  <c r="B84" i="20"/>
  <c r="C84" i="20"/>
  <c r="B85" i="20"/>
  <c r="C85" i="20"/>
  <c r="B86" i="20"/>
  <c r="C86" i="20"/>
  <c r="B87" i="20"/>
  <c r="C87" i="20"/>
  <c r="B88" i="20"/>
  <c r="C88" i="20"/>
  <c r="B89" i="20"/>
  <c r="C89" i="20"/>
  <c r="B90" i="20"/>
  <c r="C90" i="20"/>
  <c r="B91" i="20"/>
  <c r="C91" i="20"/>
  <c r="B92" i="20"/>
  <c r="C92" i="20"/>
  <c r="B93" i="20"/>
  <c r="C93" i="20"/>
  <c r="B94" i="20"/>
  <c r="C94" i="20"/>
  <c r="B95" i="20"/>
  <c r="C95" i="20"/>
  <c r="B96" i="20"/>
  <c r="C96" i="20"/>
  <c r="B97" i="20"/>
  <c r="C97" i="20"/>
  <c r="B98" i="20"/>
  <c r="C98" i="20"/>
  <c r="B99" i="20"/>
  <c r="C99" i="20"/>
  <c r="B100" i="20"/>
  <c r="C100" i="20"/>
  <c r="B101" i="20"/>
  <c r="C101" i="20"/>
  <c r="B102" i="20"/>
  <c r="C102" i="20"/>
  <c r="B103" i="20"/>
  <c r="C103" i="20"/>
  <c r="B104" i="20"/>
  <c r="C104" i="20"/>
  <c r="B105" i="20"/>
  <c r="C105" i="20"/>
  <c r="B106" i="20"/>
  <c r="C106" i="20"/>
  <c r="B107" i="20"/>
  <c r="C107" i="20"/>
  <c r="B108" i="20"/>
  <c r="C108" i="20"/>
  <c r="B109" i="20"/>
  <c r="C109" i="20"/>
  <c r="B110" i="20"/>
  <c r="C110" i="20"/>
  <c r="B111" i="20"/>
  <c r="C111" i="20"/>
  <c r="B112" i="20"/>
  <c r="C112" i="20"/>
  <c r="B113" i="20"/>
  <c r="C113" i="20"/>
  <c r="B114" i="20"/>
  <c r="C114" i="20"/>
  <c r="B115" i="20"/>
  <c r="C115" i="20"/>
  <c r="B116" i="20"/>
  <c r="C116" i="20"/>
  <c r="B117" i="20"/>
  <c r="C117" i="20"/>
  <c r="B118" i="20"/>
  <c r="C118" i="20"/>
  <c r="B119" i="20"/>
  <c r="C119" i="20"/>
  <c r="B120" i="20"/>
  <c r="C120" i="20"/>
  <c r="B121" i="20"/>
  <c r="C121" i="20"/>
  <c r="B122" i="20"/>
  <c r="C122" i="20"/>
  <c r="B123" i="20"/>
  <c r="C123" i="20"/>
  <c r="B124" i="20"/>
  <c r="C124" i="20"/>
  <c r="B125" i="20"/>
  <c r="C125" i="20"/>
  <c r="B126" i="20"/>
  <c r="C126" i="20"/>
  <c r="B127" i="20"/>
  <c r="C127" i="20"/>
  <c r="B128" i="20"/>
  <c r="C128" i="20"/>
  <c r="B129" i="20"/>
  <c r="C129" i="20"/>
  <c r="B130" i="20"/>
  <c r="C130" i="20"/>
  <c r="B131" i="20"/>
  <c r="C131" i="20"/>
  <c r="B132" i="20"/>
  <c r="C132" i="20"/>
  <c r="B133" i="20"/>
  <c r="C133" i="20"/>
  <c r="B134" i="20"/>
  <c r="C134" i="20"/>
  <c r="B135" i="20"/>
  <c r="C135" i="20"/>
  <c r="B136" i="20"/>
  <c r="C136" i="20"/>
  <c r="B137" i="20"/>
  <c r="C137" i="20"/>
  <c r="B138" i="20"/>
  <c r="C138" i="20"/>
  <c r="B139" i="20"/>
  <c r="C139" i="20"/>
  <c r="B140" i="20"/>
  <c r="C140" i="20"/>
  <c r="B141" i="20"/>
  <c r="C141" i="20"/>
  <c r="B142" i="20"/>
  <c r="C142" i="20"/>
  <c r="B143" i="20"/>
  <c r="C143" i="20"/>
  <c r="B144" i="20"/>
  <c r="C144" i="20"/>
  <c r="B145" i="20"/>
  <c r="C145" i="20"/>
  <c r="B146" i="20"/>
  <c r="C146" i="20"/>
  <c r="B147" i="20"/>
  <c r="C147" i="20"/>
  <c r="B148" i="20"/>
  <c r="C148" i="20"/>
  <c r="B149" i="20"/>
  <c r="C149" i="20"/>
  <c r="B150" i="20"/>
  <c r="C150" i="20"/>
  <c r="B151" i="20"/>
  <c r="C151" i="20"/>
  <c r="B152" i="20"/>
  <c r="C152" i="20"/>
  <c r="B153" i="20"/>
  <c r="C153" i="20"/>
  <c r="B154" i="20"/>
  <c r="C154" i="20"/>
  <c r="B155" i="20"/>
  <c r="C155" i="20"/>
  <c r="B156" i="20"/>
  <c r="C156" i="20"/>
  <c r="B157" i="20"/>
  <c r="C157" i="20"/>
  <c r="B158" i="20"/>
  <c r="C158" i="20"/>
  <c r="B159" i="20"/>
  <c r="C159" i="20"/>
  <c r="B160" i="20"/>
  <c r="C160" i="20"/>
  <c r="B161" i="20"/>
  <c r="C161" i="20"/>
  <c r="B162" i="20"/>
  <c r="C162" i="20"/>
  <c r="B163" i="20"/>
  <c r="C163" i="20"/>
  <c r="B164" i="20"/>
  <c r="C164" i="20"/>
  <c r="B165" i="20"/>
  <c r="C165" i="20"/>
  <c r="B166" i="20"/>
  <c r="C166" i="20"/>
  <c r="B167" i="20"/>
  <c r="C167" i="20"/>
  <c r="B168" i="20"/>
  <c r="C168" i="20"/>
  <c r="B169" i="20"/>
  <c r="C169" i="20"/>
  <c r="B170" i="20"/>
  <c r="C170" i="20"/>
  <c r="B171" i="20"/>
  <c r="C171" i="20"/>
  <c r="B172" i="20"/>
  <c r="C172" i="20"/>
  <c r="B173" i="20"/>
  <c r="C173" i="20"/>
  <c r="B174" i="20"/>
  <c r="C174" i="20"/>
  <c r="B175" i="20"/>
  <c r="C175" i="20"/>
  <c r="B176" i="20"/>
  <c r="B177" i="20"/>
  <c r="B180" i="20"/>
  <c r="B181" i="20"/>
  <c r="B182" i="20"/>
  <c r="C182" i="20"/>
  <c r="B183" i="20"/>
  <c r="C183" i="20"/>
  <c r="B184" i="20"/>
  <c r="C184" i="20"/>
  <c r="B185" i="20"/>
  <c r="C185" i="20"/>
  <c r="B186" i="20"/>
  <c r="C186" i="20"/>
  <c r="B187" i="20"/>
  <c r="C187" i="20"/>
  <c r="B188" i="20"/>
  <c r="C188" i="20"/>
  <c r="B189" i="20"/>
  <c r="C189" i="20"/>
  <c r="B190" i="20"/>
  <c r="C190" i="20"/>
  <c r="B191" i="20"/>
  <c r="C191" i="20"/>
  <c r="B192" i="20"/>
  <c r="C192" i="20"/>
  <c r="B193" i="20"/>
  <c r="C193" i="20"/>
  <c r="B194" i="20"/>
  <c r="C194" i="20"/>
  <c r="B195" i="20"/>
  <c r="C195" i="20"/>
  <c r="B196" i="20"/>
  <c r="C196" i="20"/>
  <c r="B197" i="20"/>
  <c r="C197" i="20"/>
  <c r="B198" i="20"/>
  <c r="C198" i="20"/>
  <c r="B199" i="20"/>
  <c r="C199" i="20"/>
  <c r="B200" i="20"/>
  <c r="C200" i="20"/>
  <c r="B201" i="20"/>
  <c r="C201" i="20"/>
  <c r="B202" i="20"/>
  <c r="C202" i="20"/>
  <c r="B203" i="20"/>
  <c r="C203" i="20"/>
  <c r="B204" i="20"/>
  <c r="C204" i="20"/>
  <c r="B205" i="20"/>
  <c r="C205" i="20"/>
  <c r="B206" i="20"/>
  <c r="C206" i="20"/>
  <c r="B207" i="20"/>
  <c r="C207" i="20"/>
  <c r="B208" i="20"/>
  <c r="C208" i="20"/>
  <c r="B209" i="20"/>
  <c r="C209" i="20"/>
  <c r="B210" i="20"/>
  <c r="C210" i="20"/>
  <c r="B211" i="20"/>
  <c r="C211" i="20"/>
  <c r="E211" i="20"/>
  <c r="D211" i="20" s="1"/>
  <c r="F211" i="20"/>
  <c r="B212" i="20"/>
  <c r="C212" i="20"/>
  <c r="E212" i="20"/>
  <c r="D212" i="20" s="1"/>
  <c r="F212" i="20"/>
  <c r="B213" i="20"/>
  <c r="C213" i="20"/>
  <c r="E213" i="20"/>
  <c r="D213" i="20" s="1"/>
  <c r="F213" i="20"/>
  <c r="B214" i="20"/>
  <c r="C214" i="20"/>
  <c r="E214" i="20"/>
  <c r="D214" i="20" s="1"/>
  <c r="F214" i="20"/>
  <c r="B215" i="20"/>
  <c r="C215" i="20"/>
  <c r="E215" i="20"/>
  <c r="D215" i="20" s="1"/>
  <c r="F215" i="20"/>
  <c r="A6" i="19"/>
  <c r="B6" i="19"/>
  <c r="C6" i="19"/>
  <c r="D6" i="19" s="1"/>
  <c r="E6" i="19"/>
  <c r="F6" i="19" s="1"/>
  <c r="H6" i="19" s="1"/>
  <c r="G6" i="19"/>
  <c r="I6" i="19" s="1"/>
  <c r="A7" i="19"/>
  <c r="B7" i="19"/>
  <c r="C7" i="19"/>
  <c r="D7" i="19" s="1"/>
  <c r="E7" i="19"/>
  <c r="F7" i="19" s="1"/>
  <c r="H7" i="19" s="1"/>
  <c r="G7" i="19"/>
  <c r="I7" i="19" s="1"/>
  <c r="A8" i="19"/>
  <c r="B8" i="19"/>
  <c r="C8" i="19"/>
  <c r="D8" i="19" s="1"/>
  <c r="E8" i="19"/>
  <c r="G8" i="19" s="1"/>
  <c r="I8" i="19" s="1"/>
  <c r="A9" i="19"/>
  <c r="B9" i="19"/>
  <c r="C9" i="19"/>
  <c r="D9" i="19" s="1"/>
  <c r="E9" i="19"/>
  <c r="G9" i="19" s="1"/>
  <c r="I9" i="19" s="1"/>
  <c r="F9" i="19"/>
  <c r="H9" i="19" s="1"/>
  <c r="A10" i="19"/>
  <c r="B10" i="19"/>
  <c r="C10" i="19"/>
  <c r="D10" i="19" s="1"/>
  <c r="E10" i="19"/>
  <c r="F10" i="19" s="1"/>
  <c r="H10" i="19" s="1"/>
  <c r="G10" i="19"/>
  <c r="I10" i="19" s="1"/>
  <c r="A11" i="19"/>
  <c r="B11" i="19"/>
  <c r="C11" i="19"/>
  <c r="D11" i="19" s="1"/>
  <c r="F17" i="20" s="1"/>
  <c r="E11" i="19"/>
  <c r="F11" i="19" s="1"/>
  <c r="H11" i="19" s="1"/>
  <c r="A12" i="19"/>
  <c r="B12" i="19"/>
  <c r="C12" i="19"/>
  <c r="D12" i="19" s="1"/>
  <c r="F18" i="20" s="1"/>
  <c r="E12" i="19"/>
  <c r="G12" i="19" s="1"/>
  <c r="I12" i="19" s="1"/>
  <c r="F12" i="19"/>
  <c r="H12" i="19" s="1"/>
  <c r="A13" i="19"/>
  <c r="B13" i="19"/>
  <c r="C13" i="19"/>
  <c r="D13" i="19" s="1"/>
  <c r="F19" i="20" s="1"/>
  <c r="E13" i="19"/>
  <c r="F13" i="19" s="1"/>
  <c r="H13" i="19" s="1"/>
  <c r="A14" i="19"/>
  <c r="B14" i="19"/>
  <c r="C14" i="19"/>
  <c r="D14" i="19" s="1"/>
  <c r="F20" i="20" s="1"/>
  <c r="E14" i="19"/>
  <c r="F14" i="19" s="1"/>
  <c r="H14" i="19" s="1"/>
  <c r="G14" i="19"/>
  <c r="I14" i="19" s="1"/>
  <c r="A15" i="19"/>
  <c r="B15" i="19"/>
  <c r="C15" i="19"/>
  <c r="D15" i="19" s="1"/>
  <c r="F21" i="20" s="1"/>
  <c r="E15" i="19"/>
  <c r="F15" i="19" s="1"/>
  <c r="H15" i="19" s="1"/>
  <c r="A16" i="19"/>
  <c r="B16" i="19"/>
  <c r="C16" i="19"/>
  <c r="D16" i="19" s="1"/>
  <c r="F22" i="20" s="1"/>
  <c r="E16" i="19"/>
  <c r="G16" i="19" s="1"/>
  <c r="I16" i="19" s="1"/>
  <c r="F16" i="19"/>
  <c r="H16" i="19" s="1"/>
  <c r="A17" i="19"/>
  <c r="B17" i="19"/>
  <c r="C17" i="19"/>
  <c r="D17" i="19" s="1"/>
  <c r="F23" i="20" s="1"/>
  <c r="E17" i="19"/>
  <c r="F17" i="19" s="1"/>
  <c r="H17" i="19" s="1"/>
  <c r="G17" i="19"/>
  <c r="I17" i="19" s="1"/>
  <c r="A18" i="19"/>
  <c r="B18" i="19"/>
  <c r="C18" i="19"/>
  <c r="D18" i="19" s="1"/>
  <c r="F24" i="20" s="1"/>
  <c r="E18" i="19"/>
  <c r="F18" i="19" s="1"/>
  <c r="H18" i="19" s="1"/>
  <c r="A19" i="19"/>
  <c r="B19" i="19"/>
  <c r="C19" i="19"/>
  <c r="D19" i="19" s="1"/>
  <c r="F25" i="20" s="1"/>
  <c r="E19" i="19"/>
  <c r="F19" i="19" s="1"/>
  <c r="H19" i="19" s="1"/>
  <c r="G19" i="19"/>
  <c r="I19" i="19" s="1"/>
  <c r="A20" i="19"/>
  <c r="B20" i="19"/>
  <c r="C20" i="19"/>
  <c r="D20" i="19" s="1"/>
  <c r="F26" i="20" s="1"/>
  <c r="E20" i="19"/>
  <c r="G20" i="19" s="1"/>
  <c r="I20" i="19" s="1"/>
  <c r="A21" i="19"/>
  <c r="B21" i="19"/>
  <c r="C21" i="19"/>
  <c r="D21" i="19" s="1"/>
  <c r="F27" i="20" s="1"/>
  <c r="E21" i="19"/>
  <c r="F21" i="19"/>
  <c r="H21" i="19" s="1"/>
  <c r="G21" i="19"/>
  <c r="I21" i="19" s="1"/>
  <c r="A22" i="19"/>
  <c r="B22" i="19"/>
  <c r="C22" i="19"/>
  <c r="D22" i="19" s="1"/>
  <c r="F28" i="20" s="1"/>
  <c r="E22" i="19"/>
  <c r="F22" i="19" s="1"/>
  <c r="H22" i="19" s="1"/>
  <c r="A23" i="19"/>
  <c r="B23" i="19"/>
  <c r="C23" i="19"/>
  <c r="D23" i="19" s="1"/>
  <c r="F29" i="20" s="1"/>
  <c r="E23" i="19"/>
  <c r="F23" i="19" s="1"/>
  <c r="H23" i="19" s="1"/>
  <c r="G23" i="19"/>
  <c r="I23" i="19" s="1"/>
  <c r="A24" i="19"/>
  <c r="B24" i="19"/>
  <c r="C24" i="19"/>
  <c r="D24" i="19" s="1"/>
  <c r="F30" i="20" s="1"/>
  <c r="E24" i="19"/>
  <c r="G24" i="19" s="1"/>
  <c r="I24" i="19" s="1"/>
  <c r="A25" i="19"/>
  <c r="B25" i="19"/>
  <c r="C25" i="19"/>
  <c r="D25" i="19" s="1"/>
  <c r="F31" i="20" s="1"/>
  <c r="E25" i="19"/>
  <c r="G25" i="19" s="1"/>
  <c r="I25" i="19" s="1"/>
  <c r="F25" i="19"/>
  <c r="H25" i="19" s="1"/>
  <c r="A26" i="19"/>
  <c r="B26" i="19"/>
  <c r="C26" i="19"/>
  <c r="D26" i="19" s="1"/>
  <c r="F32" i="20" s="1"/>
  <c r="E26" i="19"/>
  <c r="F26" i="19" s="1"/>
  <c r="H26" i="19" s="1"/>
  <c r="G26" i="19"/>
  <c r="I26" i="19" s="1"/>
  <c r="A27" i="19"/>
  <c r="B27" i="19"/>
  <c r="A28" i="19"/>
  <c r="B28" i="19"/>
  <c r="A29" i="19"/>
  <c r="B29" i="19"/>
  <c r="A30" i="19"/>
  <c r="B30" i="19"/>
  <c r="A31" i="19"/>
  <c r="B31" i="19"/>
  <c r="A32" i="19"/>
  <c r="B32" i="19"/>
  <c r="A33" i="19"/>
  <c r="B33" i="19"/>
  <c r="C33" i="19"/>
  <c r="D33" i="19" s="1"/>
  <c r="F39" i="20" s="1"/>
  <c r="E33" i="19"/>
  <c r="F33" i="19" s="1"/>
  <c r="H33" i="19" s="1"/>
  <c r="A34" i="19"/>
  <c r="B34" i="19"/>
  <c r="C34" i="19"/>
  <c r="D34" i="19" s="1"/>
  <c r="F40" i="20" s="1"/>
  <c r="E34" i="19"/>
  <c r="F34" i="19" s="1"/>
  <c r="H34" i="19" s="1"/>
  <c r="A35" i="19"/>
  <c r="B35" i="19"/>
  <c r="C35" i="19"/>
  <c r="D35" i="19" s="1"/>
  <c r="F41" i="20" s="1"/>
  <c r="E35" i="19"/>
  <c r="F35" i="19" s="1"/>
  <c r="H35" i="19" s="1"/>
  <c r="G35" i="19"/>
  <c r="I35" i="19" s="1"/>
  <c r="A36" i="19"/>
  <c r="B36" i="19"/>
  <c r="C36" i="19"/>
  <c r="D36" i="19" s="1"/>
  <c r="F42" i="20" s="1"/>
  <c r="E36" i="19"/>
  <c r="G36" i="19" s="1"/>
  <c r="I36" i="19" s="1"/>
  <c r="A37" i="19"/>
  <c r="B37" i="19"/>
  <c r="C37" i="19"/>
  <c r="D37" i="19" s="1"/>
  <c r="F43" i="20" s="1"/>
  <c r="E37" i="19"/>
  <c r="F37" i="19"/>
  <c r="H37" i="19" s="1"/>
  <c r="G37" i="19"/>
  <c r="I37" i="19" s="1"/>
  <c r="A38" i="19"/>
  <c r="B38" i="19"/>
  <c r="C38" i="19"/>
  <c r="D38" i="19" s="1"/>
  <c r="F44" i="20" s="1"/>
  <c r="E38" i="19"/>
  <c r="F38" i="19" s="1"/>
  <c r="H38" i="19" s="1"/>
  <c r="A39" i="19"/>
  <c r="B39" i="19"/>
  <c r="C39" i="19"/>
  <c r="D39" i="19" s="1"/>
  <c r="F45" i="20" s="1"/>
  <c r="E39" i="19"/>
  <c r="F39" i="19" s="1"/>
  <c r="H39" i="19" s="1"/>
  <c r="G39" i="19"/>
  <c r="I39" i="19" s="1"/>
  <c r="A40" i="19"/>
  <c r="B40" i="19"/>
  <c r="C40" i="19"/>
  <c r="D40" i="19" s="1"/>
  <c r="F46" i="20" s="1"/>
  <c r="E40" i="19"/>
  <c r="G40" i="19" s="1"/>
  <c r="I40" i="19" s="1"/>
  <c r="A41" i="19"/>
  <c r="B41" i="19"/>
  <c r="C41" i="19"/>
  <c r="D41" i="19" s="1"/>
  <c r="F47" i="20" s="1"/>
  <c r="E41" i="19"/>
  <c r="G41" i="19" s="1"/>
  <c r="I41" i="19" s="1"/>
  <c r="F41" i="19"/>
  <c r="H41" i="19" s="1"/>
  <c r="A42" i="19"/>
  <c r="B42" i="19"/>
  <c r="C42" i="19"/>
  <c r="D42" i="19" s="1"/>
  <c r="F48" i="20" s="1"/>
  <c r="E42" i="19"/>
  <c r="F42" i="19" s="1"/>
  <c r="H42" i="19" s="1"/>
  <c r="G42" i="19"/>
  <c r="I42" i="19" s="1"/>
  <c r="A43" i="19"/>
  <c r="B43" i="19"/>
  <c r="C43" i="19"/>
  <c r="D43" i="19" s="1"/>
  <c r="F49" i="20" s="1"/>
  <c r="E43" i="19"/>
  <c r="F43" i="19" s="1"/>
  <c r="H43" i="19" s="1"/>
  <c r="A44" i="19"/>
  <c r="B44" i="19"/>
  <c r="C44" i="19"/>
  <c r="D44" i="19" s="1"/>
  <c r="F50" i="20" s="1"/>
  <c r="E44" i="19"/>
  <c r="G44" i="19" s="1"/>
  <c r="I44" i="19" s="1"/>
  <c r="F44" i="19"/>
  <c r="H44" i="19" s="1"/>
  <c r="A45" i="19"/>
  <c r="B45" i="19"/>
  <c r="C45" i="19"/>
  <c r="D45" i="19" s="1"/>
  <c r="F51" i="20" s="1"/>
  <c r="E45" i="19"/>
  <c r="F45" i="19" s="1"/>
  <c r="H45" i="19" s="1"/>
  <c r="A46" i="19"/>
  <c r="B46" i="19"/>
  <c r="C46" i="19"/>
  <c r="D46" i="19" s="1"/>
  <c r="F52" i="20" s="1"/>
  <c r="E46" i="19"/>
  <c r="F46" i="19" s="1"/>
  <c r="H46" i="19" s="1"/>
  <c r="G46" i="19"/>
  <c r="I46" i="19" s="1"/>
  <c r="A47" i="19"/>
  <c r="B47" i="19"/>
  <c r="C47" i="19"/>
  <c r="D47" i="19" s="1"/>
  <c r="F53" i="20" s="1"/>
  <c r="E47" i="19"/>
  <c r="F47" i="19" s="1"/>
  <c r="H47" i="19" s="1"/>
  <c r="A48" i="19"/>
  <c r="B48" i="19"/>
  <c r="C48" i="19"/>
  <c r="D48" i="19" s="1"/>
  <c r="F54" i="20" s="1"/>
  <c r="E48" i="19"/>
  <c r="G48" i="19" s="1"/>
  <c r="I48" i="19" s="1"/>
  <c r="F48" i="19"/>
  <c r="H48" i="19" s="1"/>
  <c r="A49" i="19"/>
  <c r="B49" i="19"/>
  <c r="C49" i="19"/>
  <c r="D49" i="19" s="1"/>
  <c r="F55" i="20" s="1"/>
  <c r="E49" i="19"/>
  <c r="F49" i="19" s="1"/>
  <c r="H49" i="19" s="1"/>
  <c r="A50" i="19"/>
  <c r="B50" i="19"/>
  <c r="C50" i="19"/>
  <c r="D50" i="19" s="1"/>
  <c r="F56" i="20" s="1"/>
  <c r="E50" i="19"/>
  <c r="F50" i="19" s="1"/>
  <c r="H50" i="19" s="1"/>
  <c r="A51" i="19"/>
  <c r="B51" i="19"/>
  <c r="C51" i="19"/>
  <c r="D51" i="19" s="1"/>
  <c r="F57" i="20" s="1"/>
  <c r="E51" i="19"/>
  <c r="F51" i="19" s="1"/>
  <c r="H51" i="19" s="1"/>
  <c r="G51" i="19"/>
  <c r="I51" i="19" s="1"/>
  <c r="A52" i="19"/>
  <c r="B52" i="19"/>
  <c r="C52" i="19"/>
  <c r="D52" i="19" s="1"/>
  <c r="F58" i="20" s="1"/>
  <c r="E52" i="19"/>
  <c r="G52" i="19" s="1"/>
  <c r="I52" i="19" s="1"/>
  <c r="A53" i="19"/>
  <c r="B53" i="19"/>
  <c r="C53" i="19"/>
  <c r="D53" i="19" s="1"/>
  <c r="F59" i="20" s="1"/>
  <c r="E53" i="19"/>
  <c r="F53" i="19"/>
  <c r="H53" i="19" s="1"/>
  <c r="G53" i="19"/>
  <c r="I53" i="19" s="1"/>
  <c r="A54" i="19"/>
  <c r="B54" i="19"/>
  <c r="C54" i="19"/>
  <c r="E60" i="20" s="1"/>
  <c r="D60" i="20" s="1"/>
  <c r="E54" i="19"/>
  <c r="F54" i="19" s="1"/>
  <c r="H54" i="19" s="1"/>
  <c r="A55" i="19"/>
  <c r="B55" i="19"/>
  <c r="C55" i="19"/>
  <c r="D55" i="19" s="1"/>
  <c r="F61" i="20" s="1"/>
  <c r="E55" i="19"/>
  <c r="F55" i="19" s="1"/>
  <c r="H55" i="19" s="1"/>
  <c r="G55" i="19"/>
  <c r="I55" i="19" s="1"/>
  <c r="A56" i="19"/>
  <c r="B56" i="19"/>
  <c r="C56" i="19"/>
  <c r="D56" i="19" s="1"/>
  <c r="F62" i="20" s="1"/>
  <c r="E56" i="19"/>
  <c r="G56" i="19" s="1"/>
  <c r="I56" i="19" s="1"/>
  <c r="A57" i="19"/>
  <c r="B57" i="19"/>
  <c r="C57" i="19"/>
  <c r="D57" i="19" s="1"/>
  <c r="F63" i="20" s="1"/>
  <c r="E57" i="19"/>
  <c r="G57" i="19" s="1"/>
  <c r="I57" i="19" s="1"/>
  <c r="F57" i="19"/>
  <c r="H57" i="19" s="1"/>
  <c r="A58" i="19"/>
  <c r="B58" i="19"/>
  <c r="C58" i="19"/>
  <c r="D58" i="19" s="1"/>
  <c r="F64" i="20" s="1"/>
  <c r="E58" i="19"/>
  <c r="F58" i="19" s="1"/>
  <c r="H58" i="19" s="1"/>
  <c r="G58" i="19"/>
  <c r="I58" i="19" s="1"/>
  <c r="A59" i="19"/>
  <c r="B59" i="19"/>
  <c r="C59" i="19"/>
  <c r="D59" i="19" s="1"/>
  <c r="F65" i="20" s="1"/>
  <c r="E59" i="19"/>
  <c r="F59" i="19" s="1"/>
  <c r="H59" i="19" s="1"/>
  <c r="A60" i="19"/>
  <c r="B60" i="19"/>
  <c r="C60" i="19"/>
  <c r="D60" i="19" s="1"/>
  <c r="F66" i="20" s="1"/>
  <c r="E60" i="19"/>
  <c r="G60" i="19" s="1"/>
  <c r="I60" i="19" s="1"/>
  <c r="F60" i="19"/>
  <c r="H60" i="19" s="1"/>
  <c r="A61" i="19"/>
  <c r="B61" i="19"/>
  <c r="C61" i="19"/>
  <c r="D61" i="19" s="1"/>
  <c r="F67" i="20" s="1"/>
  <c r="E61" i="19"/>
  <c r="F61" i="19" s="1"/>
  <c r="H61" i="19" s="1"/>
  <c r="A62" i="19"/>
  <c r="B62" i="19"/>
  <c r="C62" i="19"/>
  <c r="D62" i="19" s="1"/>
  <c r="F68" i="20" s="1"/>
  <c r="E62" i="19"/>
  <c r="F62" i="19" s="1"/>
  <c r="H62" i="19" s="1"/>
  <c r="G62" i="19"/>
  <c r="I62" i="19" s="1"/>
  <c r="A63" i="19"/>
  <c r="B63" i="19"/>
  <c r="C63" i="19"/>
  <c r="D63" i="19" s="1"/>
  <c r="F69" i="20" s="1"/>
  <c r="E63" i="19"/>
  <c r="F63" i="19" s="1"/>
  <c r="H63" i="19" s="1"/>
  <c r="A64" i="19"/>
  <c r="B64" i="19"/>
  <c r="C64" i="19"/>
  <c r="D64" i="19" s="1"/>
  <c r="F70" i="20" s="1"/>
  <c r="E64" i="19"/>
  <c r="G64" i="19" s="1"/>
  <c r="I64" i="19" s="1"/>
  <c r="F64" i="19"/>
  <c r="H64" i="19" s="1"/>
  <c r="A65" i="19"/>
  <c r="B65" i="19"/>
  <c r="C65" i="19"/>
  <c r="D65" i="19" s="1"/>
  <c r="F71" i="20" s="1"/>
  <c r="E65" i="19"/>
  <c r="F65" i="19" s="1"/>
  <c r="H65" i="19" s="1"/>
  <c r="A66" i="19"/>
  <c r="B66" i="19"/>
  <c r="C66" i="19"/>
  <c r="D66" i="19" s="1"/>
  <c r="F72" i="20" s="1"/>
  <c r="E66" i="19"/>
  <c r="F66" i="19" s="1"/>
  <c r="H66" i="19" s="1"/>
  <c r="A67" i="19"/>
  <c r="B67" i="19"/>
  <c r="C67" i="19"/>
  <c r="D67" i="19" s="1"/>
  <c r="F73" i="20" s="1"/>
  <c r="E67" i="19"/>
  <c r="F67" i="19" s="1"/>
  <c r="H67" i="19" s="1"/>
  <c r="A68" i="19"/>
  <c r="B68" i="19"/>
  <c r="C68" i="19"/>
  <c r="D68" i="19" s="1"/>
  <c r="F74" i="20" s="1"/>
  <c r="E68" i="19"/>
  <c r="G68" i="19" s="1"/>
  <c r="I68" i="19" s="1"/>
  <c r="A69" i="19"/>
  <c r="B69" i="19"/>
  <c r="C69" i="19"/>
  <c r="D69" i="19" s="1"/>
  <c r="F75" i="20" s="1"/>
  <c r="E69" i="19"/>
  <c r="F69" i="19" s="1"/>
  <c r="H69" i="19" s="1"/>
  <c r="A70" i="19"/>
  <c r="B70" i="19"/>
  <c r="C70" i="19"/>
  <c r="D70" i="19" s="1"/>
  <c r="F76" i="20" s="1"/>
  <c r="E70" i="19"/>
  <c r="F70" i="19" s="1"/>
  <c r="H70" i="19" s="1"/>
  <c r="A71" i="19"/>
  <c r="B71" i="19"/>
  <c r="C71" i="19"/>
  <c r="D71" i="19" s="1"/>
  <c r="F77" i="20" s="1"/>
  <c r="E71" i="19"/>
  <c r="F71" i="19" s="1"/>
  <c r="H71" i="19" s="1"/>
  <c r="G71" i="19"/>
  <c r="I71" i="19" s="1"/>
  <c r="A72" i="19"/>
  <c r="B72" i="19"/>
  <c r="C72" i="19"/>
  <c r="D72" i="19" s="1"/>
  <c r="F78" i="20" s="1"/>
  <c r="E72" i="19"/>
  <c r="G72" i="19" s="1"/>
  <c r="I72" i="19" s="1"/>
  <c r="A73" i="19"/>
  <c r="B73" i="19"/>
  <c r="C73" i="19"/>
  <c r="D73" i="19" s="1"/>
  <c r="F79" i="20" s="1"/>
  <c r="E73" i="19"/>
  <c r="G73" i="19" s="1"/>
  <c r="I73" i="19" s="1"/>
  <c r="F73" i="19"/>
  <c r="H73" i="19" s="1"/>
  <c r="A74" i="19"/>
  <c r="B74" i="19"/>
  <c r="C74" i="19"/>
  <c r="D74" i="19" s="1"/>
  <c r="F80" i="20" s="1"/>
  <c r="E74" i="19"/>
  <c r="F74" i="19" s="1"/>
  <c r="H74" i="19" s="1"/>
  <c r="A75" i="19"/>
  <c r="B75" i="19"/>
  <c r="C75" i="19"/>
  <c r="D75" i="19" s="1"/>
  <c r="F81" i="20" s="1"/>
  <c r="E75" i="19"/>
  <c r="F75" i="19" s="1"/>
  <c r="H75" i="19" s="1"/>
  <c r="A76" i="19"/>
  <c r="B76" i="19"/>
  <c r="C76" i="19"/>
  <c r="D76" i="19" s="1"/>
  <c r="F82" i="20" s="1"/>
  <c r="E76" i="19"/>
  <c r="G76" i="19" s="1"/>
  <c r="I76" i="19" s="1"/>
  <c r="A77" i="19"/>
  <c r="B77" i="19"/>
  <c r="C77" i="19"/>
  <c r="D77" i="19" s="1"/>
  <c r="F83" i="20" s="1"/>
  <c r="E77" i="19"/>
  <c r="F77" i="19"/>
  <c r="H77" i="19" s="1"/>
  <c r="G77" i="19"/>
  <c r="I77" i="19" s="1"/>
  <c r="A78" i="19"/>
  <c r="B78" i="19"/>
  <c r="C78" i="19"/>
  <c r="D78" i="19" s="1"/>
  <c r="F84" i="20" s="1"/>
  <c r="E78" i="19"/>
  <c r="F78" i="19" s="1"/>
  <c r="H78" i="19" s="1"/>
  <c r="A79" i="19"/>
  <c r="B79" i="19"/>
  <c r="C79" i="19"/>
  <c r="D79" i="19" s="1"/>
  <c r="F85" i="20" s="1"/>
  <c r="E79" i="19"/>
  <c r="F79" i="19" s="1"/>
  <c r="H79" i="19" s="1"/>
  <c r="A80" i="19"/>
  <c r="B80" i="19"/>
  <c r="C80" i="19"/>
  <c r="D80" i="19" s="1"/>
  <c r="F86" i="20" s="1"/>
  <c r="E80" i="19"/>
  <c r="G80" i="19" s="1"/>
  <c r="I80" i="19" s="1"/>
  <c r="A81" i="19"/>
  <c r="B81" i="19"/>
  <c r="C81" i="19"/>
  <c r="D81" i="19" s="1"/>
  <c r="F87" i="20" s="1"/>
  <c r="E81" i="19"/>
  <c r="G81" i="19" s="1"/>
  <c r="I81" i="19" s="1"/>
  <c r="F81" i="19"/>
  <c r="H81" i="19" s="1"/>
  <c r="A82" i="19"/>
  <c r="B82" i="19"/>
  <c r="C82" i="19"/>
  <c r="D82" i="19" s="1"/>
  <c r="F88" i="20" s="1"/>
  <c r="E82" i="19"/>
  <c r="F82" i="19" s="1"/>
  <c r="H82" i="19" s="1"/>
  <c r="A83" i="19"/>
  <c r="B83" i="19"/>
  <c r="C83" i="19"/>
  <c r="D83" i="19" s="1"/>
  <c r="F89" i="20" s="1"/>
  <c r="E83" i="19"/>
  <c r="F83" i="19" s="1"/>
  <c r="H83" i="19" s="1"/>
  <c r="G83" i="19"/>
  <c r="I83" i="19" s="1"/>
  <c r="A84" i="19"/>
  <c r="B84" i="19"/>
  <c r="C84" i="19"/>
  <c r="D84" i="19" s="1"/>
  <c r="F90" i="20" s="1"/>
  <c r="E84" i="19"/>
  <c r="G84" i="19" s="1"/>
  <c r="I84" i="19" s="1"/>
  <c r="A85" i="19"/>
  <c r="B85" i="19"/>
  <c r="C85" i="19"/>
  <c r="D85" i="19" s="1"/>
  <c r="F91" i="20" s="1"/>
  <c r="E85" i="19"/>
  <c r="F85" i="19" s="1"/>
  <c r="H85" i="19" s="1"/>
  <c r="A86" i="19"/>
  <c r="B86" i="19"/>
  <c r="C86" i="19"/>
  <c r="D86" i="19" s="1"/>
  <c r="F92" i="20" s="1"/>
  <c r="E86" i="19"/>
  <c r="F86" i="19" s="1"/>
  <c r="H86" i="19" s="1"/>
  <c r="G86" i="19"/>
  <c r="I86" i="19" s="1"/>
  <c r="A87" i="19"/>
  <c r="B87" i="19"/>
  <c r="C87" i="19"/>
  <c r="D87" i="19" s="1"/>
  <c r="F93" i="20" s="1"/>
  <c r="E87" i="19"/>
  <c r="F87" i="19" s="1"/>
  <c r="H87" i="19" s="1"/>
  <c r="G87" i="19"/>
  <c r="I87" i="19" s="1"/>
  <c r="A88" i="19"/>
  <c r="B88" i="19"/>
  <c r="C88" i="19"/>
  <c r="D88" i="19" s="1"/>
  <c r="F94" i="20" s="1"/>
  <c r="E88" i="19"/>
  <c r="G88" i="19" s="1"/>
  <c r="I88" i="19" s="1"/>
  <c r="A89" i="19"/>
  <c r="B89" i="19"/>
  <c r="C89" i="19"/>
  <c r="D89" i="19" s="1"/>
  <c r="F95" i="20" s="1"/>
  <c r="E89" i="19"/>
  <c r="F89" i="19" s="1"/>
  <c r="H89" i="19" s="1"/>
  <c r="A90" i="19"/>
  <c r="B90" i="19"/>
  <c r="C90" i="19"/>
  <c r="D90" i="19" s="1"/>
  <c r="F96" i="20" s="1"/>
  <c r="E90" i="19"/>
  <c r="F90" i="19" s="1"/>
  <c r="H90" i="19" s="1"/>
  <c r="A91" i="19"/>
  <c r="B91" i="19"/>
  <c r="C91" i="19"/>
  <c r="D91" i="19" s="1"/>
  <c r="F97" i="20" s="1"/>
  <c r="E91" i="19"/>
  <c r="F91" i="19" s="1"/>
  <c r="H91" i="19" s="1"/>
  <c r="A92" i="19"/>
  <c r="B92" i="19"/>
  <c r="C92" i="19"/>
  <c r="D92" i="19" s="1"/>
  <c r="F98" i="20" s="1"/>
  <c r="E92" i="19"/>
  <c r="G92" i="19" s="1"/>
  <c r="I92" i="19" s="1"/>
  <c r="A93" i="19"/>
  <c r="B93" i="19"/>
  <c r="C93" i="19"/>
  <c r="D93" i="19" s="1"/>
  <c r="F99" i="20" s="1"/>
  <c r="E93" i="19"/>
  <c r="F93" i="19"/>
  <c r="H93" i="19" s="1"/>
  <c r="G93" i="19"/>
  <c r="I93" i="19" s="1"/>
  <c r="A94" i="19"/>
  <c r="B94" i="19"/>
  <c r="C94" i="19"/>
  <c r="D94" i="19" s="1"/>
  <c r="F100" i="20" s="1"/>
  <c r="E94" i="19"/>
  <c r="F94" i="19" s="1"/>
  <c r="H94" i="19" s="1"/>
  <c r="A95" i="19"/>
  <c r="B95" i="19"/>
  <c r="C95" i="19"/>
  <c r="D95" i="19" s="1"/>
  <c r="F101" i="20" s="1"/>
  <c r="E95" i="19"/>
  <c r="F95" i="19" s="1"/>
  <c r="H95" i="19" s="1"/>
  <c r="G95" i="19"/>
  <c r="I95" i="19" s="1"/>
  <c r="A96" i="19"/>
  <c r="B96" i="19"/>
  <c r="C96" i="19"/>
  <c r="D96" i="19" s="1"/>
  <c r="F102" i="20" s="1"/>
  <c r="E96" i="19"/>
  <c r="G96" i="19" s="1"/>
  <c r="I96" i="19" s="1"/>
  <c r="F96" i="19"/>
  <c r="H96" i="19" s="1"/>
  <c r="A97" i="19"/>
  <c r="B97" i="19"/>
  <c r="C97" i="19"/>
  <c r="D97" i="19" s="1"/>
  <c r="F103" i="20" s="1"/>
  <c r="E97" i="19"/>
  <c r="F97" i="19" s="1"/>
  <c r="H97" i="19" s="1"/>
  <c r="A98" i="19"/>
  <c r="B98" i="19"/>
  <c r="C98" i="19"/>
  <c r="D98" i="19" s="1"/>
  <c r="F104" i="20" s="1"/>
  <c r="E98" i="19"/>
  <c r="F98" i="19" s="1"/>
  <c r="H98" i="19" s="1"/>
  <c r="A99" i="19"/>
  <c r="B99" i="19"/>
  <c r="C99" i="19"/>
  <c r="D99" i="19" s="1"/>
  <c r="F105" i="20" s="1"/>
  <c r="E99" i="19"/>
  <c r="F99" i="19" s="1"/>
  <c r="H99" i="19" s="1"/>
  <c r="A100" i="19"/>
  <c r="B100" i="19"/>
  <c r="C100" i="19"/>
  <c r="D100" i="19" s="1"/>
  <c r="F106" i="20" s="1"/>
  <c r="E100" i="19"/>
  <c r="G100" i="19" s="1"/>
  <c r="I100" i="19" s="1"/>
  <c r="A101" i="19"/>
  <c r="B101" i="19"/>
  <c r="C101" i="19"/>
  <c r="D101" i="19" s="1"/>
  <c r="F107" i="20" s="1"/>
  <c r="E101" i="19"/>
  <c r="F101" i="19" s="1"/>
  <c r="H101" i="19" s="1"/>
  <c r="A102" i="19"/>
  <c r="B102" i="19"/>
  <c r="C102" i="19"/>
  <c r="D102" i="19" s="1"/>
  <c r="F108" i="20" s="1"/>
  <c r="E102" i="19"/>
  <c r="F102" i="19" s="1"/>
  <c r="H102" i="19" s="1"/>
  <c r="A103" i="19"/>
  <c r="B103" i="19"/>
  <c r="C103" i="19"/>
  <c r="D103" i="19" s="1"/>
  <c r="F109" i="20" s="1"/>
  <c r="E103" i="19"/>
  <c r="F103" i="19"/>
  <c r="H103" i="19" s="1"/>
  <c r="G103" i="19"/>
  <c r="I103" i="19" s="1"/>
  <c r="A104" i="19"/>
  <c r="B104" i="19"/>
  <c r="C104" i="19"/>
  <c r="D104" i="19" s="1"/>
  <c r="F110" i="20" s="1"/>
  <c r="E104" i="19"/>
  <c r="G104" i="19" s="1"/>
  <c r="I104" i="19" s="1"/>
  <c r="A105" i="19"/>
  <c r="B105" i="19"/>
  <c r="C105" i="19"/>
  <c r="D105" i="19" s="1"/>
  <c r="F111" i="20" s="1"/>
  <c r="E105" i="19"/>
  <c r="G105" i="19" s="1"/>
  <c r="I105" i="19" s="1"/>
  <c r="F105" i="19"/>
  <c r="H105" i="19" s="1"/>
  <c r="A106" i="19"/>
  <c r="B106" i="19"/>
  <c r="C106" i="19"/>
  <c r="D106" i="19" s="1"/>
  <c r="F112" i="20" s="1"/>
  <c r="E106" i="19"/>
  <c r="F106" i="19" s="1"/>
  <c r="H106" i="19" s="1"/>
  <c r="G106" i="19"/>
  <c r="I106" i="19" s="1"/>
  <c r="A107" i="19"/>
  <c r="B107" i="19"/>
  <c r="C107" i="19"/>
  <c r="D107" i="19" s="1"/>
  <c r="F113" i="20" s="1"/>
  <c r="E107" i="19"/>
  <c r="F107" i="19" s="1"/>
  <c r="H107" i="19" s="1"/>
  <c r="A108" i="19"/>
  <c r="B108" i="19"/>
  <c r="C108" i="19"/>
  <c r="D108" i="19" s="1"/>
  <c r="F114" i="20" s="1"/>
  <c r="E108" i="19"/>
  <c r="G108" i="19" s="1"/>
  <c r="I108" i="19" s="1"/>
  <c r="A109" i="19"/>
  <c r="B109" i="19"/>
  <c r="C109" i="19"/>
  <c r="E115" i="20" s="1"/>
  <c r="D115" i="20" s="1"/>
  <c r="E109" i="19"/>
  <c r="G109" i="19" s="1"/>
  <c r="I109" i="19" s="1"/>
  <c r="F109" i="19"/>
  <c r="H109" i="19" s="1"/>
  <c r="A110" i="19"/>
  <c r="B110" i="19"/>
  <c r="C110" i="19"/>
  <c r="D110" i="19" s="1"/>
  <c r="F116" i="20" s="1"/>
  <c r="E110" i="19"/>
  <c r="F110" i="19" s="1"/>
  <c r="H110" i="19" s="1"/>
  <c r="G110" i="19"/>
  <c r="I110" i="19" s="1"/>
  <c r="A111" i="19"/>
  <c r="B111" i="19"/>
  <c r="C111" i="19"/>
  <c r="D111" i="19" s="1"/>
  <c r="F117" i="20" s="1"/>
  <c r="E111" i="19"/>
  <c r="F111" i="19" s="1"/>
  <c r="H111" i="19" s="1"/>
  <c r="G111" i="19"/>
  <c r="I111" i="19" s="1"/>
  <c r="A112" i="19"/>
  <c r="B112" i="19"/>
  <c r="C112" i="19"/>
  <c r="D112" i="19" s="1"/>
  <c r="F118" i="20" s="1"/>
  <c r="E112" i="19"/>
  <c r="G112" i="19" s="1"/>
  <c r="I112" i="19" s="1"/>
  <c r="F112" i="19"/>
  <c r="H112" i="19" s="1"/>
  <c r="A113" i="19"/>
  <c r="B113" i="19"/>
  <c r="C113" i="19"/>
  <c r="D113" i="19" s="1"/>
  <c r="F119" i="20" s="1"/>
  <c r="E113" i="19"/>
  <c r="F113" i="19" s="1"/>
  <c r="H113" i="19" s="1"/>
  <c r="A114" i="19"/>
  <c r="B114" i="19"/>
  <c r="C114" i="19"/>
  <c r="D114" i="19" s="1"/>
  <c r="F120" i="20" s="1"/>
  <c r="E114" i="19"/>
  <c r="F114" i="19" s="1"/>
  <c r="H114" i="19" s="1"/>
  <c r="G114" i="19"/>
  <c r="I114" i="19" s="1"/>
  <c r="A115" i="19"/>
  <c r="B115" i="19"/>
  <c r="C115" i="19"/>
  <c r="D115" i="19" s="1"/>
  <c r="F121" i="20" s="1"/>
  <c r="E115" i="19"/>
  <c r="F115" i="19" s="1"/>
  <c r="H115" i="19" s="1"/>
  <c r="G115" i="19"/>
  <c r="I115" i="19" s="1"/>
  <c r="A116" i="19"/>
  <c r="B116" i="19"/>
  <c r="C116" i="19"/>
  <c r="D116" i="19" s="1"/>
  <c r="F122" i="20" s="1"/>
  <c r="E116" i="19"/>
  <c r="G116" i="19" s="1"/>
  <c r="I116" i="19" s="1"/>
  <c r="A117" i="19"/>
  <c r="B117" i="19"/>
  <c r="C117" i="19"/>
  <c r="D117" i="19" s="1"/>
  <c r="F123" i="20" s="1"/>
  <c r="E117" i="19"/>
  <c r="F117" i="19" s="1"/>
  <c r="H117" i="19" s="1"/>
  <c r="A118" i="19"/>
  <c r="B118" i="19"/>
  <c r="C118" i="19"/>
  <c r="D118" i="19" s="1"/>
  <c r="F124" i="20" s="1"/>
  <c r="E118" i="19"/>
  <c r="F118" i="19" s="1"/>
  <c r="H118" i="19" s="1"/>
  <c r="A119" i="19"/>
  <c r="B119" i="19"/>
  <c r="C119" i="19"/>
  <c r="D119" i="19" s="1"/>
  <c r="F125" i="20" s="1"/>
  <c r="E119" i="19"/>
  <c r="F119" i="19" s="1"/>
  <c r="H119" i="19" s="1"/>
  <c r="A120" i="19"/>
  <c r="B120" i="19"/>
  <c r="C120" i="19"/>
  <c r="D120" i="19" s="1"/>
  <c r="F126" i="20" s="1"/>
  <c r="E120" i="19"/>
  <c r="G120" i="19" s="1"/>
  <c r="I120" i="19" s="1"/>
  <c r="A121" i="19"/>
  <c r="B121" i="19"/>
  <c r="C121" i="19"/>
  <c r="D121" i="19" s="1"/>
  <c r="F127" i="20" s="1"/>
  <c r="E121" i="19"/>
  <c r="F121" i="19" s="1"/>
  <c r="H121" i="19" s="1"/>
  <c r="A122" i="19"/>
  <c r="B122" i="19"/>
  <c r="C122" i="19"/>
  <c r="D122" i="19" s="1"/>
  <c r="F128" i="20" s="1"/>
  <c r="E122" i="19"/>
  <c r="F122" i="19" s="1"/>
  <c r="H122" i="19" s="1"/>
  <c r="A123" i="19"/>
  <c r="B123" i="19"/>
  <c r="C123" i="19"/>
  <c r="D123" i="19" s="1"/>
  <c r="F129" i="20" s="1"/>
  <c r="E123" i="19"/>
  <c r="F123" i="19" s="1"/>
  <c r="H123" i="19" s="1"/>
  <c r="A124" i="19"/>
  <c r="B124" i="19"/>
  <c r="C124" i="19"/>
  <c r="D124" i="19" s="1"/>
  <c r="F130" i="20" s="1"/>
  <c r="E124" i="19"/>
  <c r="G124" i="19" s="1"/>
  <c r="I124" i="19" s="1"/>
  <c r="A125" i="19"/>
  <c r="B125" i="19"/>
  <c r="C125" i="19"/>
  <c r="D125" i="19" s="1"/>
  <c r="F131" i="20" s="1"/>
  <c r="E125" i="19"/>
  <c r="G125" i="19" s="1"/>
  <c r="I125" i="19" s="1"/>
  <c r="F125" i="19"/>
  <c r="H125" i="19" s="1"/>
  <c r="A126" i="19"/>
  <c r="B126" i="19"/>
  <c r="C126" i="19"/>
  <c r="D126" i="19" s="1"/>
  <c r="F132" i="20" s="1"/>
  <c r="E126" i="19"/>
  <c r="F126" i="19" s="1"/>
  <c r="H126" i="19" s="1"/>
  <c r="G126" i="19"/>
  <c r="I126" i="19" s="1"/>
  <c r="A127" i="19"/>
  <c r="B127" i="19"/>
  <c r="C127" i="19"/>
  <c r="D127" i="19" s="1"/>
  <c r="F133" i="20" s="1"/>
  <c r="E127" i="19"/>
  <c r="F127" i="19" s="1"/>
  <c r="H127" i="19" s="1"/>
  <c r="A128" i="19"/>
  <c r="B128" i="19"/>
  <c r="C128" i="19"/>
  <c r="D128" i="19" s="1"/>
  <c r="F134" i="20" s="1"/>
  <c r="E128" i="19"/>
  <c r="G128" i="19" s="1"/>
  <c r="I128" i="19" s="1"/>
  <c r="A129" i="19"/>
  <c r="B129" i="19"/>
  <c r="C129" i="19"/>
  <c r="D129" i="19" s="1"/>
  <c r="F135" i="20" s="1"/>
  <c r="E129" i="19"/>
  <c r="F129" i="19" s="1"/>
  <c r="H129" i="19" s="1"/>
  <c r="A130" i="19"/>
  <c r="B130" i="19"/>
  <c r="C130" i="19"/>
  <c r="D130" i="19" s="1"/>
  <c r="F136" i="20" s="1"/>
  <c r="E130" i="19"/>
  <c r="F130" i="19" s="1"/>
  <c r="H130" i="19" s="1"/>
  <c r="A131" i="19"/>
  <c r="B131" i="19"/>
  <c r="C131" i="19"/>
  <c r="D131" i="19" s="1"/>
  <c r="F137" i="20" s="1"/>
  <c r="E131" i="19"/>
  <c r="F131" i="19"/>
  <c r="H131" i="19" s="1"/>
  <c r="G131" i="19"/>
  <c r="I131" i="19" s="1"/>
  <c r="A132" i="19"/>
  <c r="B132" i="19"/>
  <c r="C132" i="19"/>
  <c r="D132" i="19" s="1"/>
  <c r="F138" i="20" s="1"/>
  <c r="E132" i="19"/>
  <c r="G132" i="19" s="1"/>
  <c r="I132" i="19" s="1"/>
  <c r="A133" i="19"/>
  <c r="B133" i="19"/>
  <c r="C133" i="19"/>
  <c r="D133" i="19" s="1"/>
  <c r="F139" i="20" s="1"/>
  <c r="E133" i="19"/>
  <c r="F133" i="19" s="1"/>
  <c r="H133" i="19" s="1"/>
  <c r="A134" i="19"/>
  <c r="B134" i="19"/>
  <c r="C134" i="19"/>
  <c r="D134" i="19" s="1"/>
  <c r="F140" i="20" s="1"/>
  <c r="E134" i="19"/>
  <c r="F134" i="19" s="1"/>
  <c r="H134" i="19" s="1"/>
  <c r="A135" i="19"/>
  <c r="B135" i="19"/>
  <c r="C135" i="19"/>
  <c r="D135" i="19" s="1"/>
  <c r="F141" i="20" s="1"/>
  <c r="E135" i="19"/>
  <c r="F135" i="19" s="1"/>
  <c r="H135" i="19" s="1"/>
  <c r="A136" i="19"/>
  <c r="B136" i="19"/>
  <c r="C136" i="19"/>
  <c r="D136" i="19" s="1"/>
  <c r="F142" i="20" s="1"/>
  <c r="E136" i="19"/>
  <c r="G136" i="19" s="1"/>
  <c r="I136" i="19" s="1"/>
  <c r="A137" i="19"/>
  <c r="B137" i="19"/>
  <c r="C137" i="19"/>
  <c r="D137" i="19" s="1"/>
  <c r="F143" i="20" s="1"/>
  <c r="E137" i="19"/>
  <c r="F137" i="19" s="1"/>
  <c r="H137" i="19" s="1"/>
  <c r="A138" i="19"/>
  <c r="B138" i="19"/>
  <c r="C138" i="19"/>
  <c r="D138" i="19" s="1"/>
  <c r="F144" i="20" s="1"/>
  <c r="E138" i="19"/>
  <c r="F138" i="19" s="1"/>
  <c r="H138" i="19" s="1"/>
  <c r="A139" i="19"/>
  <c r="B139" i="19"/>
  <c r="C139" i="19"/>
  <c r="D139" i="19" s="1"/>
  <c r="F145" i="20" s="1"/>
  <c r="E139" i="19"/>
  <c r="F139" i="19" s="1"/>
  <c r="H139" i="19" s="1"/>
  <c r="A140" i="19"/>
  <c r="B140" i="19"/>
  <c r="C140" i="19"/>
  <c r="D140" i="19" s="1"/>
  <c r="F146" i="20" s="1"/>
  <c r="E140" i="19"/>
  <c r="G140" i="19" s="1"/>
  <c r="I140" i="19" s="1"/>
  <c r="F140" i="19"/>
  <c r="H140" i="19" s="1"/>
  <c r="A141" i="19"/>
  <c r="B141" i="19"/>
  <c r="C141" i="19"/>
  <c r="D141" i="19" s="1"/>
  <c r="F147" i="20" s="1"/>
  <c r="E141" i="19"/>
  <c r="F141" i="19" s="1"/>
  <c r="H141" i="19" s="1"/>
  <c r="A142" i="19"/>
  <c r="B142" i="19"/>
  <c r="C142" i="19"/>
  <c r="D142" i="19" s="1"/>
  <c r="F148" i="20" s="1"/>
  <c r="E142" i="19"/>
  <c r="F142" i="19" s="1"/>
  <c r="H142" i="19" s="1"/>
  <c r="G142" i="19"/>
  <c r="I142" i="19" s="1"/>
  <c r="A143" i="19"/>
  <c r="B143" i="19"/>
  <c r="C143" i="19"/>
  <c r="D143" i="19" s="1"/>
  <c r="F149" i="20" s="1"/>
  <c r="E143" i="19"/>
  <c r="F143" i="19"/>
  <c r="H143" i="19" s="1"/>
  <c r="G143" i="19"/>
  <c r="I143" i="19" s="1"/>
  <c r="A144" i="19"/>
  <c r="B144" i="19"/>
  <c r="C144" i="19"/>
  <c r="D144" i="19" s="1"/>
  <c r="F150" i="20" s="1"/>
  <c r="E144" i="19"/>
  <c r="G144" i="19" s="1"/>
  <c r="I144" i="19" s="1"/>
  <c r="A145" i="19"/>
  <c r="B145" i="19"/>
  <c r="C145" i="19"/>
  <c r="D145" i="19" s="1"/>
  <c r="F151" i="20" s="1"/>
  <c r="E145" i="19"/>
  <c r="F145" i="19" s="1"/>
  <c r="H145" i="19" s="1"/>
  <c r="A146" i="19"/>
  <c r="B146" i="19"/>
  <c r="C146" i="19"/>
  <c r="D146" i="19" s="1"/>
  <c r="F152" i="20" s="1"/>
  <c r="E146" i="19"/>
  <c r="F146" i="19" s="1"/>
  <c r="H146" i="19" s="1"/>
  <c r="A147" i="19"/>
  <c r="B147" i="19"/>
  <c r="C147" i="19"/>
  <c r="D147" i="19" s="1"/>
  <c r="F153" i="20" s="1"/>
  <c r="E147" i="19"/>
  <c r="F147" i="19" s="1"/>
  <c r="H147" i="19" s="1"/>
  <c r="A148" i="19"/>
  <c r="B148" i="19"/>
  <c r="C148" i="19"/>
  <c r="D148" i="19" s="1"/>
  <c r="F154" i="20" s="1"/>
  <c r="E148" i="19"/>
  <c r="G148" i="19" s="1"/>
  <c r="I148" i="19" s="1"/>
  <c r="A149" i="19"/>
  <c r="B149" i="19"/>
  <c r="C149" i="19"/>
  <c r="D149" i="19" s="1"/>
  <c r="F155" i="20" s="1"/>
  <c r="E149" i="19"/>
  <c r="F149" i="19" s="1"/>
  <c r="H149" i="19" s="1"/>
  <c r="A150" i="19"/>
  <c r="B150" i="19"/>
  <c r="C150" i="19"/>
  <c r="D150" i="19" s="1"/>
  <c r="F156" i="20" s="1"/>
  <c r="E150" i="19"/>
  <c r="F150" i="19" s="1"/>
  <c r="H150" i="19" s="1"/>
  <c r="G150" i="19"/>
  <c r="I150" i="19" s="1"/>
  <c r="A151" i="19"/>
  <c r="B151" i="19"/>
  <c r="C151" i="19"/>
  <c r="D151" i="19" s="1"/>
  <c r="F157" i="20" s="1"/>
  <c r="E151" i="19"/>
  <c r="F151" i="19" s="1"/>
  <c r="H151" i="19" s="1"/>
  <c r="A152" i="19"/>
  <c r="B152" i="19"/>
  <c r="C152" i="19"/>
  <c r="D152" i="19" s="1"/>
  <c r="F158" i="20" s="1"/>
  <c r="E152" i="19"/>
  <c r="G152" i="19" s="1"/>
  <c r="I152" i="19" s="1"/>
  <c r="A153" i="19"/>
  <c r="B153" i="19"/>
  <c r="C153" i="19"/>
  <c r="D153" i="19" s="1"/>
  <c r="F159" i="20" s="1"/>
  <c r="E153" i="19"/>
  <c r="F153" i="19" s="1"/>
  <c r="H153" i="19" s="1"/>
  <c r="A154" i="19"/>
  <c r="B154" i="19"/>
  <c r="C154" i="19"/>
  <c r="D154" i="19" s="1"/>
  <c r="F160" i="20" s="1"/>
  <c r="E154" i="19"/>
  <c r="F154" i="19" s="1"/>
  <c r="H154" i="19" s="1"/>
  <c r="A155" i="19"/>
  <c r="B155" i="19"/>
  <c r="C155" i="19"/>
  <c r="D155" i="19" s="1"/>
  <c r="F161" i="20" s="1"/>
  <c r="E155" i="19"/>
  <c r="F155" i="19" s="1"/>
  <c r="H155" i="19" s="1"/>
  <c r="A156" i="19"/>
  <c r="B156" i="19"/>
  <c r="C156" i="19"/>
  <c r="D156" i="19" s="1"/>
  <c r="F162" i="20" s="1"/>
  <c r="E156" i="19"/>
  <c r="G156" i="19" s="1"/>
  <c r="I156" i="19" s="1"/>
  <c r="F156" i="19"/>
  <c r="H156" i="19" s="1"/>
  <c r="A157" i="19"/>
  <c r="B157" i="19"/>
  <c r="C157" i="19"/>
  <c r="D157" i="19" s="1"/>
  <c r="F163" i="20" s="1"/>
  <c r="E157" i="19"/>
  <c r="F157" i="19" s="1"/>
  <c r="H157" i="19" s="1"/>
  <c r="A158" i="19"/>
  <c r="B158" i="19"/>
  <c r="C158" i="19"/>
  <c r="D158" i="19" s="1"/>
  <c r="F164" i="20" s="1"/>
  <c r="E158" i="19"/>
  <c r="G158" i="19" s="1"/>
  <c r="I158" i="19" s="1"/>
  <c r="F158" i="19"/>
  <c r="H158" i="19" s="1"/>
  <c r="A159" i="19"/>
  <c r="B159" i="19"/>
  <c r="C159" i="19"/>
  <c r="D159" i="19" s="1"/>
  <c r="F165" i="20" s="1"/>
  <c r="E159" i="19"/>
  <c r="F159" i="19" s="1"/>
  <c r="H159" i="19" s="1"/>
  <c r="A160" i="19"/>
  <c r="B160" i="19"/>
  <c r="C160" i="19"/>
  <c r="D160" i="19" s="1"/>
  <c r="F166" i="20" s="1"/>
  <c r="E160" i="19"/>
  <c r="G160" i="19" s="1"/>
  <c r="I160" i="19" s="1"/>
  <c r="A161" i="19"/>
  <c r="B161" i="19"/>
  <c r="C161" i="19"/>
  <c r="D161" i="19" s="1"/>
  <c r="F167" i="20" s="1"/>
  <c r="E161" i="19"/>
  <c r="F161" i="19" s="1"/>
  <c r="H161" i="19" s="1"/>
  <c r="A162" i="19"/>
  <c r="B162" i="19"/>
  <c r="C162" i="19"/>
  <c r="D162" i="19" s="1"/>
  <c r="F168" i="20" s="1"/>
  <c r="E162" i="19"/>
  <c r="F162" i="19" s="1"/>
  <c r="H162" i="19" s="1"/>
  <c r="A163" i="19"/>
  <c r="B163" i="19"/>
  <c r="C163" i="19"/>
  <c r="D163" i="19" s="1"/>
  <c r="F169" i="20" s="1"/>
  <c r="E163" i="19"/>
  <c r="F163" i="19"/>
  <c r="H163" i="19" s="1"/>
  <c r="G163" i="19"/>
  <c r="I163" i="19" s="1"/>
  <c r="A164" i="19"/>
  <c r="B164" i="19"/>
  <c r="C164" i="19"/>
  <c r="D164" i="19" s="1"/>
  <c r="F170" i="20" s="1"/>
  <c r="E164" i="19"/>
  <c r="G164" i="19" s="1"/>
  <c r="I164" i="19" s="1"/>
  <c r="F164" i="19"/>
  <c r="H164" i="19" s="1"/>
  <c r="A165" i="19"/>
  <c r="B165" i="19"/>
  <c r="C165" i="19"/>
  <c r="D165" i="19" s="1"/>
  <c r="F171" i="20" s="1"/>
  <c r="E165" i="19"/>
  <c r="F165" i="19"/>
  <c r="H165" i="19" s="1"/>
  <c r="G165" i="19"/>
  <c r="I165" i="19" s="1"/>
  <c r="A166" i="19"/>
  <c r="B166" i="19"/>
  <c r="C166" i="19"/>
  <c r="D166" i="19" s="1"/>
  <c r="F172" i="20" s="1"/>
  <c r="E166" i="19"/>
  <c r="F166" i="19" s="1"/>
  <c r="H166" i="19" s="1"/>
  <c r="G166" i="19"/>
  <c r="I166" i="19" s="1"/>
  <c r="A167" i="19"/>
  <c r="B167" i="19"/>
  <c r="C167" i="19"/>
  <c r="D167" i="19" s="1"/>
  <c r="F173" i="20" s="1"/>
  <c r="E167" i="19"/>
  <c r="G167" i="19" s="1"/>
  <c r="I167" i="19" s="1"/>
  <c r="F167" i="19"/>
  <c r="H167" i="19" s="1"/>
  <c r="A168" i="19"/>
  <c r="B168" i="19"/>
  <c r="C168" i="19"/>
  <c r="D168" i="19" s="1"/>
  <c r="F174" i="20" s="1"/>
  <c r="E168" i="19"/>
  <c r="G168" i="19" s="1"/>
  <c r="I168" i="19" s="1"/>
  <c r="A169" i="19"/>
  <c r="B169" i="19"/>
  <c r="C169" i="19"/>
  <c r="D169" i="19" s="1"/>
  <c r="F175" i="20" s="1"/>
  <c r="E169" i="19"/>
  <c r="F169" i="19" s="1"/>
  <c r="H169" i="19" s="1"/>
  <c r="G169" i="19"/>
  <c r="I169" i="19" s="1"/>
  <c r="A170" i="19"/>
  <c r="B170" i="19"/>
  <c r="E170" i="19"/>
  <c r="G170" i="19" s="1"/>
  <c r="I170" i="19" s="1"/>
  <c r="F170" i="19"/>
  <c r="H170" i="19" s="1"/>
  <c r="A171" i="19"/>
  <c r="B171" i="19"/>
  <c r="E171" i="19"/>
  <c r="F171" i="19" s="1"/>
  <c r="H171" i="19" s="1"/>
  <c r="A172" i="19"/>
  <c r="B172" i="19"/>
  <c r="B178" i="20" s="1"/>
  <c r="A173" i="19"/>
  <c r="B173" i="19"/>
  <c r="B179" i="20" s="1"/>
  <c r="A174" i="19"/>
  <c r="B174" i="19"/>
  <c r="A175" i="19"/>
  <c r="B175" i="19"/>
  <c r="E175" i="19"/>
  <c r="F175" i="19" s="1"/>
  <c r="H175" i="19" s="1"/>
  <c r="G175" i="19"/>
  <c r="I175" i="19" s="1"/>
  <c r="A176" i="19"/>
  <c r="B176" i="19"/>
  <c r="C176" i="19"/>
  <c r="D176" i="19" s="1"/>
  <c r="F182" i="20" s="1"/>
  <c r="E176" i="19"/>
  <c r="G176" i="19" s="1"/>
  <c r="I176" i="19" s="1"/>
  <c r="F176" i="19"/>
  <c r="H176" i="19" s="1"/>
  <c r="A177" i="19"/>
  <c r="B177" i="19"/>
  <c r="C177" i="19"/>
  <c r="D177" i="19" s="1"/>
  <c r="F183" i="20" s="1"/>
  <c r="E177" i="19"/>
  <c r="F177" i="19"/>
  <c r="H177" i="19" s="1"/>
  <c r="G177" i="19"/>
  <c r="I177" i="19" s="1"/>
  <c r="A178" i="19"/>
  <c r="B178" i="19"/>
  <c r="C178" i="19"/>
  <c r="D178" i="19" s="1"/>
  <c r="F184" i="20" s="1"/>
  <c r="E178" i="19"/>
  <c r="F178" i="19" s="1"/>
  <c r="H178" i="19" s="1"/>
  <c r="A179" i="19"/>
  <c r="B179" i="19"/>
  <c r="C179" i="19"/>
  <c r="D179" i="19" s="1"/>
  <c r="F185" i="20" s="1"/>
  <c r="E179" i="19"/>
  <c r="F179" i="19"/>
  <c r="H179" i="19" s="1"/>
  <c r="G179" i="19"/>
  <c r="I179" i="19" s="1"/>
  <c r="A180" i="19"/>
  <c r="B180" i="19"/>
  <c r="C180" i="19"/>
  <c r="D180" i="19" s="1"/>
  <c r="F186" i="20" s="1"/>
  <c r="E180" i="19"/>
  <c r="F180" i="19"/>
  <c r="H180" i="19" s="1"/>
  <c r="G180" i="19"/>
  <c r="I180" i="19" s="1"/>
  <c r="A181" i="19"/>
  <c r="B181" i="19"/>
  <c r="C181" i="19"/>
  <c r="D181" i="19" s="1"/>
  <c r="F187" i="20" s="1"/>
  <c r="E181" i="19"/>
  <c r="F181" i="19" s="1"/>
  <c r="H181" i="19" s="1"/>
  <c r="A182" i="19"/>
  <c r="B182" i="19"/>
  <c r="C182" i="19"/>
  <c r="D182" i="19" s="1"/>
  <c r="F188" i="20" s="1"/>
  <c r="E182" i="19"/>
  <c r="F182" i="19"/>
  <c r="H182" i="19" s="1"/>
  <c r="G182" i="19"/>
  <c r="I182" i="19" s="1"/>
  <c r="A183" i="19"/>
  <c r="B183" i="19"/>
  <c r="C183" i="19"/>
  <c r="D183" i="19" s="1"/>
  <c r="F189" i="20" s="1"/>
  <c r="E183" i="19"/>
  <c r="F183" i="19"/>
  <c r="H183" i="19" s="1"/>
  <c r="G183" i="19"/>
  <c r="I183" i="19" s="1"/>
  <c r="A184" i="19"/>
  <c r="B184" i="19"/>
  <c r="C184" i="19"/>
  <c r="D184" i="19" s="1"/>
  <c r="F190" i="20" s="1"/>
  <c r="E184" i="19"/>
  <c r="F184" i="19"/>
  <c r="H184" i="19" s="1"/>
  <c r="G184" i="19"/>
  <c r="I184" i="19" s="1"/>
  <c r="A185" i="19"/>
  <c r="B185" i="19"/>
  <c r="C185" i="19"/>
  <c r="D185" i="19" s="1"/>
  <c r="F191" i="20" s="1"/>
  <c r="E185" i="19"/>
  <c r="G185" i="19" s="1"/>
  <c r="I185" i="19" s="1"/>
  <c r="F185" i="19"/>
  <c r="H185" i="19" s="1"/>
  <c r="A186" i="19"/>
  <c r="B186" i="19"/>
  <c r="C186" i="19"/>
  <c r="D186" i="19" s="1"/>
  <c r="F192" i="20" s="1"/>
  <c r="E186" i="19"/>
  <c r="F186" i="19" s="1"/>
  <c r="H186" i="19" s="1"/>
  <c r="A187" i="19"/>
  <c r="B187" i="19"/>
  <c r="C187" i="19"/>
  <c r="D187" i="19" s="1"/>
  <c r="F193" i="20" s="1"/>
  <c r="E187" i="19"/>
  <c r="F187" i="19" s="1"/>
  <c r="H187" i="19" s="1"/>
  <c r="A188" i="19"/>
  <c r="B188" i="19"/>
  <c r="C188" i="19"/>
  <c r="D188" i="19" s="1"/>
  <c r="F194" i="20" s="1"/>
  <c r="E188" i="19"/>
  <c r="F188" i="19" s="1"/>
  <c r="H188" i="19" s="1"/>
  <c r="A189" i="19"/>
  <c r="B189" i="19"/>
  <c r="C189" i="19"/>
  <c r="D189" i="19" s="1"/>
  <c r="F195" i="20" s="1"/>
  <c r="E189" i="19"/>
  <c r="F189" i="19" s="1"/>
  <c r="H189" i="19" s="1"/>
  <c r="G189" i="19"/>
  <c r="I189" i="19" s="1"/>
  <c r="A190" i="19"/>
  <c r="B190" i="19"/>
  <c r="C190" i="19"/>
  <c r="D190" i="19" s="1"/>
  <c r="F196" i="20" s="1"/>
  <c r="E190" i="19"/>
  <c r="G190" i="19" s="1"/>
  <c r="I190" i="19" s="1"/>
  <c r="F190" i="19"/>
  <c r="H190" i="19" s="1"/>
  <c r="A191" i="19"/>
  <c r="B191" i="19"/>
  <c r="C191" i="19"/>
  <c r="D191" i="19" s="1"/>
  <c r="F197" i="20" s="1"/>
  <c r="E191" i="19"/>
  <c r="G191" i="19" s="1"/>
  <c r="I191" i="19" s="1"/>
  <c r="F191" i="19"/>
  <c r="H191" i="19" s="1"/>
  <c r="A192" i="19"/>
  <c r="B192" i="19"/>
  <c r="C192" i="19"/>
  <c r="D192" i="19" s="1"/>
  <c r="F198" i="20" s="1"/>
  <c r="E192" i="19"/>
  <c r="F192" i="19"/>
  <c r="H192" i="19" s="1"/>
  <c r="G192" i="19"/>
  <c r="I192" i="19" s="1"/>
  <c r="A193" i="19"/>
  <c r="B193" i="19"/>
  <c r="C193" i="19"/>
  <c r="D193" i="19" s="1"/>
  <c r="F199" i="20" s="1"/>
  <c r="E193" i="19"/>
  <c r="F193" i="19" s="1"/>
  <c r="H193" i="19" s="1"/>
  <c r="G193" i="19"/>
  <c r="I193" i="19" s="1"/>
  <c r="A194" i="19"/>
  <c r="B194" i="19"/>
  <c r="C194" i="19"/>
  <c r="D194" i="19" s="1"/>
  <c r="F200" i="20" s="1"/>
  <c r="E194" i="19"/>
  <c r="F194" i="19" s="1"/>
  <c r="H194" i="19" s="1"/>
  <c r="G194" i="19"/>
  <c r="I194" i="19" s="1"/>
  <c r="A195" i="19"/>
  <c r="B195" i="19"/>
  <c r="C195" i="19"/>
  <c r="D195" i="19" s="1"/>
  <c r="F201" i="20" s="1"/>
  <c r="E195" i="19"/>
  <c r="F195" i="19"/>
  <c r="H195" i="19" s="1"/>
  <c r="G195" i="19"/>
  <c r="I195" i="19" s="1"/>
  <c r="A196" i="19"/>
  <c r="B196" i="19"/>
  <c r="C196" i="19"/>
  <c r="D196" i="19" s="1"/>
  <c r="F202" i="20" s="1"/>
  <c r="E196" i="19"/>
  <c r="F196" i="19" s="1"/>
  <c r="H196" i="19" s="1"/>
  <c r="A197" i="19"/>
  <c r="B197" i="19"/>
  <c r="C197" i="19"/>
  <c r="D197" i="19" s="1"/>
  <c r="F203" i="20" s="1"/>
  <c r="E197" i="19"/>
  <c r="F197" i="19"/>
  <c r="H197" i="19" s="1"/>
  <c r="G197" i="19"/>
  <c r="I197" i="19" s="1"/>
  <c r="A198" i="19"/>
  <c r="B198" i="19"/>
  <c r="C198" i="19"/>
  <c r="D198" i="19" s="1"/>
  <c r="F204" i="20" s="1"/>
  <c r="E198" i="19"/>
  <c r="F198" i="19" s="1"/>
  <c r="H198" i="19" s="1"/>
  <c r="G198" i="19"/>
  <c r="I198" i="19" s="1"/>
  <c r="A199" i="19"/>
  <c r="B199" i="19"/>
  <c r="C199" i="19"/>
  <c r="D199" i="19" s="1"/>
  <c r="F205" i="20" s="1"/>
  <c r="E199" i="19"/>
  <c r="F199" i="19"/>
  <c r="H199" i="19" s="1"/>
  <c r="G199" i="19"/>
  <c r="I199" i="19" s="1"/>
  <c r="A200" i="19"/>
  <c r="B200" i="19"/>
  <c r="C200" i="19"/>
  <c r="D200" i="19" s="1"/>
  <c r="F206" i="20" s="1"/>
  <c r="E200" i="19"/>
  <c r="G200" i="19" s="1"/>
  <c r="I200" i="19" s="1"/>
  <c r="F200" i="19"/>
  <c r="H200" i="19" s="1"/>
  <c r="A201" i="19"/>
  <c r="B201" i="19"/>
  <c r="C201" i="19"/>
  <c r="D201" i="19" s="1"/>
  <c r="F207" i="20" s="1"/>
  <c r="E201" i="19"/>
  <c r="F201" i="19"/>
  <c r="H201" i="19" s="1"/>
  <c r="G201" i="19"/>
  <c r="I201" i="19" s="1"/>
  <c r="A202" i="19"/>
  <c r="B202" i="19"/>
  <c r="C202" i="19"/>
  <c r="D202" i="19" s="1"/>
  <c r="F208" i="20" s="1"/>
  <c r="E202" i="19"/>
  <c r="F202" i="19"/>
  <c r="H202" i="19" s="1"/>
  <c r="G202" i="19"/>
  <c r="I202" i="19" s="1"/>
  <c r="A203" i="19"/>
  <c r="B203" i="19"/>
  <c r="C203" i="19"/>
  <c r="D203" i="19" s="1"/>
  <c r="F209" i="20" s="1"/>
  <c r="E203" i="19"/>
  <c r="G203" i="19" s="1"/>
  <c r="I203" i="19" s="1"/>
  <c r="F203" i="19"/>
  <c r="H203" i="19" s="1"/>
  <c r="J21" i="17"/>
  <c r="L21" i="17"/>
  <c r="M21" i="17"/>
  <c r="N21" i="17"/>
  <c r="O21" i="17"/>
  <c r="P21" i="17" s="1"/>
  <c r="Q21" i="17"/>
  <c r="R21" i="17"/>
  <c r="V21" i="17"/>
  <c r="X21" i="17"/>
  <c r="Y21" i="17"/>
  <c r="Z21" i="17" s="1"/>
  <c r="AA21" i="17"/>
  <c r="AD21" i="17"/>
  <c r="J22" i="17"/>
  <c r="R22" i="17" s="1"/>
  <c r="L22" i="17"/>
  <c r="M22" i="17"/>
  <c r="N22" i="17"/>
  <c r="O22" i="17"/>
  <c r="P22" i="17"/>
  <c r="Q22" i="17"/>
  <c r="X22" i="17"/>
  <c r="Y22" i="17"/>
  <c r="Z22" i="17"/>
  <c r="AA22" i="17"/>
  <c r="AD22" i="17"/>
  <c r="J23" i="17"/>
  <c r="R23" i="17" s="1"/>
  <c r="L23" i="17"/>
  <c r="Q23" i="17" s="1"/>
  <c r="M23" i="17"/>
  <c r="N23" i="17"/>
  <c r="O23" i="17" s="1"/>
  <c r="P23" i="17" s="1"/>
  <c r="X23" i="17"/>
  <c r="AD23" i="17"/>
  <c r="J24" i="17"/>
  <c r="L24" i="17"/>
  <c r="M24" i="17"/>
  <c r="N24" i="17"/>
  <c r="O24" i="17"/>
  <c r="P24" i="17" s="1"/>
  <c r="Q24" i="17"/>
  <c r="R24" i="17"/>
  <c r="T24" i="17"/>
  <c r="X24" i="17"/>
  <c r="Y24" i="17"/>
  <c r="Z24" i="17" s="1"/>
  <c r="AA24" i="17"/>
  <c r="AD24" i="17"/>
  <c r="J25" i="17"/>
  <c r="R25" i="17" s="1"/>
  <c r="L25" i="17"/>
  <c r="Q25" i="17" s="1"/>
  <c r="M25" i="17"/>
  <c r="N25" i="17"/>
  <c r="O25" i="17" s="1"/>
  <c r="P25" i="17" s="1"/>
  <c r="X25" i="17"/>
  <c r="Y25" i="17"/>
  <c r="Z25" i="17"/>
  <c r="AA25" i="17"/>
  <c r="AD25" i="17"/>
  <c r="J26" i="17"/>
  <c r="L26" i="17"/>
  <c r="M26" i="17"/>
  <c r="N26" i="17"/>
  <c r="O26" i="17" s="1"/>
  <c r="P26" i="17" s="1"/>
  <c r="Q26" i="17"/>
  <c r="R26" i="17"/>
  <c r="X26" i="17"/>
  <c r="Y26" i="17"/>
  <c r="Z26" i="17"/>
  <c r="AA26" i="17"/>
  <c r="AD26" i="17"/>
  <c r="J27" i="17"/>
  <c r="R27" i="17" s="1"/>
  <c r="L27" i="17"/>
  <c r="Q27" i="17" s="1"/>
  <c r="M27" i="17"/>
  <c r="N27" i="17"/>
  <c r="O27" i="17"/>
  <c r="P27" i="17"/>
  <c r="X27" i="17"/>
  <c r="Y27" i="17"/>
  <c r="Z27" i="17" s="1"/>
  <c r="AA27" i="17"/>
  <c r="AD27" i="17"/>
  <c r="J28" i="17"/>
  <c r="L28" i="17"/>
  <c r="M28" i="17"/>
  <c r="N28" i="17"/>
  <c r="O28" i="17"/>
  <c r="P28" i="17"/>
  <c r="Q28" i="17"/>
  <c r="V28" i="17"/>
  <c r="X28" i="17"/>
  <c r="AD28" i="17"/>
  <c r="J29" i="17"/>
  <c r="Y29" i="17" s="1"/>
  <c r="L29" i="17"/>
  <c r="M29" i="17"/>
  <c r="N29" i="17"/>
  <c r="O29" i="17" s="1"/>
  <c r="P29" i="17" s="1"/>
  <c r="Q29" i="17"/>
  <c r="R29" i="17"/>
  <c r="X29" i="17"/>
  <c r="AD29" i="17"/>
  <c r="J30" i="17"/>
  <c r="R30" i="17" s="1"/>
  <c r="L30" i="17"/>
  <c r="Q30" i="17" s="1"/>
  <c r="M30" i="17"/>
  <c r="N30" i="17"/>
  <c r="O30" i="17"/>
  <c r="P30" i="17" s="1"/>
  <c r="X30" i="17"/>
  <c r="Y30" i="17"/>
  <c r="AA30" i="17" s="1"/>
  <c r="Z30" i="17"/>
  <c r="AD30" i="17"/>
  <c r="J31" i="17"/>
  <c r="L31" i="17"/>
  <c r="M31" i="17"/>
  <c r="N31" i="17"/>
  <c r="O31" i="17"/>
  <c r="P31" i="17"/>
  <c r="V31" i="17" s="1"/>
  <c r="Q31" i="17"/>
  <c r="R31" i="17"/>
  <c r="T31" i="17"/>
  <c r="U31" i="17"/>
  <c r="X31" i="17"/>
  <c r="Y31" i="17"/>
  <c r="AA31" i="17" s="1"/>
  <c r="Z31" i="17"/>
  <c r="AD31" i="17"/>
  <c r="J32" i="17"/>
  <c r="R32" i="17" s="1"/>
  <c r="L32" i="17"/>
  <c r="Q32" i="17" s="1"/>
  <c r="M32" i="17"/>
  <c r="N32" i="17"/>
  <c r="O32" i="17" s="1"/>
  <c r="P32" i="17" s="1"/>
  <c r="X32" i="17"/>
  <c r="AD32" i="17"/>
  <c r="J33" i="17"/>
  <c r="E27" i="19" s="1"/>
  <c r="F27" i="19" s="1"/>
  <c r="H27" i="19" s="1"/>
  <c r="L33" i="17"/>
  <c r="M33" i="17"/>
  <c r="N33" i="17"/>
  <c r="O33" i="17"/>
  <c r="P33" i="17" s="1"/>
  <c r="Q33" i="17"/>
  <c r="X33" i="17"/>
  <c r="Y33" i="17"/>
  <c r="Z33" i="17" s="1"/>
  <c r="AD33" i="17"/>
  <c r="J34" i="17"/>
  <c r="R34" i="17" s="1"/>
  <c r="L34" i="17"/>
  <c r="M34" i="17"/>
  <c r="N34" i="17"/>
  <c r="O34" i="17"/>
  <c r="P34" i="17" s="1"/>
  <c r="Q34" i="17"/>
  <c r="X34" i="17"/>
  <c r="AD34" i="17"/>
  <c r="J35" i="17"/>
  <c r="D273" i="20" s="1"/>
  <c r="L35" i="17"/>
  <c r="Q35" i="17" s="1"/>
  <c r="M35" i="17"/>
  <c r="N35" i="17"/>
  <c r="O35" i="17" s="1"/>
  <c r="P35" i="17" s="1"/>
  <c r="AD35" i="17"/>
  <c r="J36" i="17"/>
  <c r="E30" i="19" s="1"/>
  <c r="L36" i="17"/>
  <c r="M36" i="17"/>
  <c r="N36" i="17"/>
  <c r="O36" i="17"/>
  <c r="P36" i="17" s="1"/>
  <c r="Q36" i="17"/>
  <c r="R36" i="17"/>
  <c r="T36" i="17"/>
  <c r="X36" i="17"/>
  <c r="Y36" i="17"/>
  <c r="Z36" i="17" s="1"/>
  <c r="AA36" i="17"/>
  <c r="AD36" i="17"/>
  <c r="J37" i="17"/>
  <c r="R37" i="17" s="1"/>
  <c r="L37" i="17"/>
  <c r="Q37" i="17" s="1"/>
  <c r="M37" i="17"/>
  <c r="N37" i="17"/>
  <c r="O37" i="17" s="1"/>
  <c r="P37" i="17" s="1"/>
  <c r="X37" i="17"/>
  <c r="Y37" i="17"/>
  <c r="C37" i="20" s="1"/>
  <c r="Z37" i="17"/>
  <c r="AA37" i="17"/>
  <c r="AD37" i="17"/>
  <c r="J38" i="17"/>
  <c r="Y38" i="17" s="1"/>
  <c r="C32" i="19" s="1"/>
  <c r="D32" i="19" s="1"/>
  <c r="F38" i="20" s="1"/>
  <c r="L38" i="17"/>
  <c r="M38" i="17"/>
  <c r="N38" i="17"/>
  <c r="O38" i="17" s="1"/>
  <c r="P38" i="17" s="1"/>
  <c r="Q38" i="17"/>
  <c r="X38" i="17"/>
  <c r="AD38" i="17"/>
  <c r="J39" i="17"/>
  <c r="R39" i="17" s="1"/>
  <c r="L39" i="17"/>
  <c r="Q39" i="17" s="1"/>
  <c r="M39" i="17"/>
  <c r="N39" i="17"/>
  <c r="O39" i="17"/>
  <c r="P39" i="17"/>
  <c r="X39" i="17"/>
  <c r="Y39" i="17"/>
  <c r="Z39" i="17" s="1"/>
  <c r="AA39" i="17"/>
  <c r="AD39" i="17"/>
  <c r="J40" i="17"/>
  <c r="L40" i="17"/>
  <c r="M40" i="17"/>
  <c r="N40" i="17"/>
  <c r="O40" i="17"/>
  <c r="P40" i="17"/>
  <c r="Q40" i="17"/>
  <c r="V40" i="17"/>
  <c r="X40" i="17"/>
  <c r="AD40" i="17"/>
  <c r="J41" i="17"/>
  <c r="Y41" i="17" s="1"/>
  <c r="L41" i="17"/>
  <c r="M41" i="17"/>
  <c r="N41" i="17"/>
  <c r="O41" i="17" s="1"/>
  <c r="P41" i="17" s="1"/>
  <c r="Q41" i="17"/>
  <c r="R41" i="17"/>
  <c r="X41" i="17"/>
  <c r="AD41" i="17"/>
  <c r="J42" i="17"/>
  <c r="R42" i="17" s="1"/>
  <c r="L42" i="17"/>
  <c r="Q42" i="17" s="1"/>
  <c r="M42" i="17"/>
  <c r="N42" i="17"/>
  <c r="O42" i="17"/>
  <c r="P42" i="17" s="1"/>
  <c r="X42" i="17"/>
  <c r="Y42" i="17"/>
  <c r="AA42" i="17" s="1"/>
  <c r="Z42" i="17"/>
  <c r="AD42" i="17"/>
  <c r="J43" i="17"/>
  <c r="L43" i="17"/>
  <c r="M43" i="17"/>
  <c r="N43" i="17"/>
  <c r="O43" i="17"/>
  <c r="P43" i="17"/>
  <c r="V43" i="17" s="1"/>
  <c r="Q43" i="17"/>
  <c r="R43" i="17"/>
  <c r="T43" i="17"/>
  <c r="U43" i="17"/>
  <c r="X43" i="17"/>
  <c r="Y43" i="17"/>
  <c r="AA43" i="17" s="1"/>
  <c r="Z43" i="17"/>
  <c r="AD43" i="17"/>
  <c r="J44" i="17"/>
  <c r="R44" i="17" s="1"/>
  <c r="L44" i="17"/>
  <c r="Q44" i="17" s="1"/>
  <c r="M44" i="17"/>
  <c r="N44" i="17"/>
  <c r="O44" i="17"/>
  <c r="P44" i="17" s="1"/>
  <c r="X44" i="17"/>
  <c r="AD44" i="17"/>
  <c r="J45" i="17"/>
  <c r="L45" i="17"/>
  <c r="M45" i="17"/>
  <c r="N45" i="17"/>
  <c r="O45" i="17"/>
  <c r="P45" i="17" s="1"/>
  <c r="Q45" i="17"/>
  <c r="R45" i="17"/>
  <c r="V45" i="17"/>
  <c r="X45" i="17"/>
  <c r="Y45" i="17"/>
  <c r="Z45" i="17" s="1"/>
  <c r="AD45" i="17"/>
  <c r="J46" i="17"/>
  <c r="R46" i="17" s="1"/>
  <c r="L46" i="17"/>
  <c r="M46" i="17"/>
  <c r="N46" i="17"/>
  <c r="O46" i="17"/>
  <c r="P46" i="17"/>
  <c r="Q46" i="17"/>
  <c r="X46" i="17"/>
  <c r="Y46" i="17"/>
  <c r="Z46" i="17"/>
  <c r="AA46" i="17"/>
  <c r="AD46" i="17"/>
  <c r="J47" i="17"/>
  <c r="R47" i="17" s="1"/>
  <c r="L47" i="17"/>
  <c r="Q47" i="17" s="1"/>
  <c r="M47" i="17"/>
  <c r="N47" i="17"/>
  <c r="O47" i="17" s="1"/>
  <c r="P47" i="17" s="1"/>
  <c r="X47" i="17"/>
  <c r="AD47" i="17"/>
  <c r="J48" i="17"/>
  <c r="L48" i="17"/>
  <c r="M48" i="17"/>
  <c r="N48" i="17"/>
  <c r="O48" i="17"/>
  <c r="P48" i="17" s="1"/>
  <c r="Q48" i="17"/>
  <c r="R48" i="17"/>
  <c r="T48" i="17"/>
  <c r="X48" i="17"/>
  <c r="Y48" i="17"/>
  <c r="Z48" i="17" s="1"/>
  <c r="AA48" i="17"/>
  <c r="AD48" i="17"/>
  <c r="J49" i="17"/>
  <c r="R49" i="17" s="1"/>
  <c r="L49" i="17"/>
  <c r="Q49" i="17" s="1"/>
  <c r="M49" i="17"/>
  <c r="N49" i="17"/>
  <c r="O49" i="17" s="1"/>
  <c r="P49" i="17" s="1"/>
  <c r="X49" i="17"/>
  <c r="Y49" i="17"/>
  <c r="Z49" i="17"/>
  <c r="AA49" i="17"/>
  <c r="AD49" i="17"/>
  <c r="J50" i="17"/>
  <c r="Y50" i="17" s="1"/>
  <c r="L50" i="17"/>
  <c r="M50" i="17"/>
  <c r="N50" i="17"/>
  <c r="O50" i="17" s="1"/>
  <c r="P50" i="17" s="1"/>
  <c r="Q50" i="17"/>
  <c r="R50" i="17"/>
  <c r="V50" i="17"/>
  <c r="X50" i="17"/>
  <c r="AD50" i="17"/>
  <c r="J51" i="17"/>
  <c r="R51" i="17" s="1"/>
  <c r="L51" i="17"/>
  <c r="Q51" i="17" s="1"/>
  <c r="M51" i="17"/>
  <c r="N51" i="17"/>
  <c r="O51" i="17"/>
  <c r="P51" i="17" s="1"/>
  <c r="X51" i="17"/>
  <c r="Y51" i="17"/>
  <c r="Z51" i="17" s="1"/>
  <c r="AD51" i="17"/>
  <c r="J52" i="17"/>
  <c r="L52" i="17"/>
  <c r="M52" i="17"/>
  <c r="N52" i="17"/>
  <c r="O52" i="17"/>
  <c r="P52" i="17"/>
  <c r="Q52" i="17"/>
  <c r="V52" i="17"/>
  <c r="X52" i="17"/>
  <c r="AD52" i="17"/>
  <c r="J53" i="17"/>
  <c r="L53" i="17"/>
  <c r="Q53" i="17" s="1"/>
  <c r="M53" i="17"/>
  <c r="N53" i="17"/>
  <c r="O53" i="17" s="1"/>
  <c r="P53" i="17" s="1"/>
  <c r="R53" i="17" s="1"/>
  <c r="AD53" i="17"/>
  <c r="J54" i="17"/>
  <c r="R54" i="17" s="1"/>
  <c r="L54" i="17"/>
  <c r="Q54" i="17" s="1"/>
  <c r="M54" i="17"/>
  <c r="N54" i="17"/>
  <c r="O54" i="17"/>
  <c r="P54" i="17" s="1"/>
  <c r="X54" i="17"/>
  <c r="AD54" i="17"/>
  <c r="J55" i="17"/>
  <c r="Y55" i="17" s="1"/>
  <c r="L55" i="17"/>
  <c r="M55" i="17"/>
  <c r="N55" i="17"/>
  <c r="O55" i="17"/>
  <c r="P55" i="17"/>
  <c r="V55" i="17" s="1"/>
  <c r="Q55" i="17"/>
  <c r="R55" i="17"/>
  <c r="T55" i="17"/>
  <c r="U55" i="17" s="1"/>
  <c r="X55" i="17"/>
  <c r="AD55" i="17"/>
  <c r="J56" i="17"/>
  <c r="R56" i="17" s="1"/>
  <c r="L56" i="17"/>
  <c r="Q56" i="17" s="1"/>
  <c r="M56" i="17"/>
  <c r="N56" i="17"/>
  <c r="O56" i="17" s="1"/>
  <c r="P56" i="17" s="1"/>
  <c r="X56" i="17"/>
  <c r="AD56" i="17"/>
  <c r="J57" i="17"/>
  <c r="L57" i="17"/>
  <c r="Q57" i="17" s="1"/>
  <c r="M57" i="17"/>
  <c r="N57" i="17"/>
  <c r="O57" i="17" s="1"/>
  <c r="P57" i="17" s="1"/>
  <c r="V57" i="17" s="1"/>
  <c r="R57" i="17"/>
  <c r="X57" i="17"/>
  <c r="Y57" i="17"/>
  <c r="Z57" i="17" s="1"/>
  <c r="AD57" i="17"/>
  <c r="J58" i="17"/>
  <c r="R58" i="17" s="1"/>
  <c r="L58" i="17"/>
  <c r="M58" i="17"/>
  <c r="N58" i="17"/>
  <c r="O58" i="17" s="1"/>
  <c r="P58" i="17" s="1"/>
  <c r="Q58" i="17"/>
  <c r="X58" i="17"/>
  <c r="AD58" i="17"/>
  <c r="J59" i="17"/>
  <c r="L59" i="17"/>
  <c r="Q59" i="17" s="1"/>
  <c r="M59" i="17"/>
  <c r="N59" i="17"/>
  <c r="O59" i="17" s="1"/>
  <c r="P59" i="17" s="1"/>
  <c r="X59" i="17"/>
  <c r="AD59" i="17"/>
  <c r="J60" i="17"/>
  <c r="L60" i="17"/>
  <c r="M60" i="17"/>
  <c r="N60" i="17"/>
  <c r="O60" i="17" s="1"/>
  <c r="P60" i="17" s="1"/>
  <c r="Q60" i="17"/>
  <c r="R60" i="17"/>
  <c r="X60" i="17"/>
  <c r="Y60" i="17"/>
  <c r="Z60" i="17" s="1"/>
  <c r="AA60" i="17"/>
  <c r="AD60" i="17"/>
  <c r="J61" i="17"/>
  <c r="R61" i="17" s="1"/>
  <c r="L61" i="17"/>
  <c r="Q61" i="17" s="1"/>
  <c r="M61" i="17"/>
  <c r="N61" i="17"/>
  <c r="O61" i="17" s="1"/>
  <c r="P61" i="17" s="1"/>
  <c r="X61" i="17"/>
  <c r="Y61" i="17"/>
  <c r="Z61" i="17"/>
  <c r="AA61" i="17"/>
  <c r="AD61" i="17"/>
  <c r="J62" i="17"/>
  <c r="Y62" i="17" s="1"/>
  <c r="L62" i="17"/>
  <c r="Q62" i="17" s="1"/>
  <c r="M62" i="17"/>
  <c r="N62" i="17"/>
  <c r="O62" i="17" s="1"/>
  <c r="P62" i="17" s="1"/>
  <c r="V62" i="17"/>
  <c r="X62" i="17"/>
  <c r="AD62" i="17"/>
  <c r="J63" i="17"/>
  <c r="R63" i="17" s="1"/>
  <c r="L63" i="17"/>
  <c r="Q63" i="17" s="1"/>
  <c r="M63" i="17"/>
  <c r="N63" i="17"/>
  <c r="O63" i="17"/>
  <c r="P63" i="17" s="1"/>
  <c r="X63" i="17"/>
  <c r="AD63" i="17"/>
  <c r="J64" i="17"/>
  <c r="L64" i="17"/>
  <c r="Q64" i="17" s="1"/>
  <c r="M64" i="17"/>
  <c r="N64" i="17"/>
  <c r="O64" i="17" s="1"/>
  <c r="P64" i="17" s="1"/>
  <c r="V64" i="17" s="1"/>
  <c r="X64" i="17"/>
  <c r="AD64" i="17"/>
  <c r="J65" i="17"/>
  <c r="Y65" i="17" s="1"/>
  <c r="L65" i="17"/>
  <c r="M65" i="17"/>
  <c r="N65" i="17"/>
  <c r="O65" i="17" s="1"/>
  <c r="P65" i="17" s="1"/>
  <c r="Q65" i="17"/>
  <c r="R65" i="17"/>
  <c r="X65" i="17"/>
  <c r="AD65" i="17"/>
  <c r="J66" i="17"/>
  <c r="L66" i="17"/>
  <c r="Q66" i="17" s="1"/>
  <c r="N66" i="17"/>
  <c r="O66" i="17" s="1"/>
  <c r="P66" i="17" s="1"/>
  <c r="AD66" i="17"/>
  <c r="J67" i="17"/>
  <c r="Y67" i="17" s="1"/>
  <c r="L67" i="17"/>
  <c r="Q67" i="17" s="1"/>
  <c r="M67" i="17"/>
  <c r="N67" i="17"/>
  <c r="O67" i="17"/>
  <c r="P67" i="17" s="1"/>
  <c r="R67" i="17"/>
  <c r="X67" i="17"/>
  <c r="AD67" i="17"/>
  <c r="J68" i="17"/>
  <c r="R68" i="17" s="1"/>
  <c r="L68" i="17"/>
  <c r="Q68" i="17" s="1"/>
  <c r="M68" i="17"/>
  <c r="N68" i="17"/>
  <c r="O68" i="17"/>
  <c r="P68" i="17" s="1"/>
  <c r="X68" i="17"/>
  <c r="AD68" i="17"/>
  <c r="J69" i="17"/>
  <c r="L69" i="17"/>
  <c r="M69" i="17"/>
  <c r="N69" i="17"/>
  <c r="O69" i="17"/>
  <c r="P69" i="17" s="1"/>
  <c r="Q69" i="17"/>
  <c r="R69" i="17"/>
  <c r="V69" i="17"/>
  <c r="X69" i="17"/>
  <c r="Y69" i="17"/>
  <c r="Z69" i="17" s="1"/>
  <c r="AD69" i="17"/>
  <c r="J70" i="17"/>
  <c r="R70" i="17" s="1"/>
  <c r="L70" i="17"/>
  <c r="M70" i="17"/>
  <c r="N70" i="17"/>
  <c r="O70" i="17"/>
  <c r="P70" i="17"/>
  <c r="Q70" i="17"/>
  <c r="X70" i="17"/>
  <c r="Y70" i="17"/>
  <c r="Z70" i="17"/>
  <c r="AA70" i="17"/>
  <c r="AD70" i="17"/>
  <c r="J71" i="17"/>
  <c r="R71" i="17" s="1"/>
  <c r="L71" i="17"/>
  <c r="Q71" i="17" s="1"/>
  <c r="M71" i="17"/>
  <c r="N71" i="17"/>
  <c r="O71" i="17" s="1"/>
  <c r="P71" i="17" s="1"/>
  <c r="X71" i="17"/>
  <c r="Y71" i="17"/>
  <c r="AD71" i="17"/>
  <c r="J72" i="17"/>
  <c r="L72" i="17"/>
  <c r="M72" i="17"/>
  <c r="N72" i="17"/>
  <c r="O72" i="17"/>
  <c r="P72" i="17" s="1"/>
  <c r="T72" i="17" s="1"/>
  <c r="Q72" i="17"/>
  <c r="R72" i="17"/>
  <c r="X72" i="17"/>
  <c r="Y72" i="17"/>
  <c r="Z72" i="17" s="1"/>
  <c r="AD72" i="17"/>
  <c r="J73" i="17"/>
  <c r="R73" i="17" s="1"/>
  <c r="L73" i="17"/>
  <c r="Q73" i="17" s="1"/>
  <c r="M73" i="17"/>
  <c r="N73" i="17"/>
  <c r="O73" i="17" s="1"/>
  <c r="P73" i="17" s="1"/>
  <c r="X73" i="17"/>
  <c r="Y73" i="17"/>
  <c r="Z73" i="17" s="1"/>
  <c r="AD73" i="17"/>
  <c r="J74" i="17"/>
  <c r="Y74" i="17" s="1"/>
  <c r="L74" i="17"/>
  <c r="M74" i="17"/>
  <c r="N74" i="17"/>
  <c r="O74" i="17" s="1"/>
  <c r="P74" i="17" s="1"/>
  <c r="Q74" i="17"/>
  <c r="R74" i="17"/>
  <c r="T74" i="17"/>
  <c r="X74" i="17"/>
  <c r="AD74" i="17"/>
  <c r="J75" i="17"/>
  <c r="R75" i="17" s="1"/>
  <c r="L75" i="17"/>
  <c r="Q75" i="17" s="1"/>
  <c r="M75" i="17"/>
  <c r="N75" i="17"/>
  <c r="O75" i="17"/>
  <c r="P75" i="17" s="1"/>
  <c r="X75" i="17"/>
  <c r="Y75" i="17"/>
  <c r="Z75" i="17" s="1"/>
  <c r="AA75" i="17"/>
  <c r="AD75" i="17"/>
  <c r="J76" i="17"/>
  <c r="L76" i="17"/>
  <c r="M76" i="17"/>
  <c r="N76" i="17"/>
  <c r="O76" i="17"/>
  <c r="P76" i="17"/>
  <c r="Q76" i="17"/>
  <c r="V76" i="17"/>
  <c r="X76" i="17"/>
  <c r="AD76" i="17"/>
  <c r="J77" i="17"/>
  <c r="Y77" i="17" s="1"/>
  <c r="Z77" i="17" s="1"/>
  <c r="L77" i="17"/>
  <c r="M77" i="17"/>
  <c r="N77" i="17"/>
  <c r="O77" i="17" s="1"/>
  <c r="P77" i="17" s="1"/>
  <c r="Q77" i="17"/>
  <c r="R77" i="17"/>
  <c r="X77" i="17"/>
  <c r="AA77" i="17"/>
  <c r="AD77" i="17"/>
  <c r="J78" i="17"/>
  <c r="L78" i="17"/>
  <c r="Q78" i="17" s="1"/>
  <c r="M78" i="17"/>
  <c r="N78" i="17"/>
  <c r="O78" i="17"/>
  <c r="P78" i="17" s="1"/>
  <c r="V78" i="17"/>
  <c r="X78" i="17"/>
  <c r="AD78" i="17"/>
  <c r="J79" i="17"/>
  <c r="L79" i="17"/>
  <c r="M79" i="17"/>
  <c r="N79" i="17"/>
  <c r="O79" i="17"/>
  <c r="P79" i="17"/>
  <c r="Q79" i="17"/>
  <c r="R79" i="17"/>
  <c r="T79" i="17" s="1"/>
  <c r="U79" i="17" s="1"/>
  <c r="X79" i="17"/>
  <c r="Y79" i="17"/>
  <c r="Z79" i="17"/>
  <c r="AA79" i="17"/>
  <c r="AD79" i="17"/>
  <c r="J80" i="17"/>
  <c r="L80" i="17"/>
  <c r="Q80" i="17" s="1"/>
  <c r="M80" i="17"/>
  <c r="N80" i="17"/>
  <c r="O80" i="17"/>
  <c r="P80" i="17" s="1"/>
  <c r="X80" i="17"/>
  <c r="AD80" i="17"/>
  <c r="J81" i="17"/>
  <c r="L81" i="17"/>
  <c r="M81" i="17"/>
  <c r="N81" i="17"/>
  <c r="O81" i="17"/>
  <c r="P81" i="17" s="1"/>
  <c r="T81" i="17" s="1"/>
  <c r="Q81" i="17"/>
  <c r="R81" i="17"/>
  <c r="X81" i="17"/>
  <c r="Y81" i="17"/>
  <c r="Z81" i="17" s="1"/>
  <c r="AD81" i="17"/>
  <c r="J82" i="17"/>
  <c r="R82" i="17" s="1"/>
  <c r="L82" i="17"/>
  <c r="Q82" i="17" s="1"/>
  <c r="M82" i="17"/>
  <c r="N82" i="17"/>
  <c r="O82" i="17" s="1"/>
  <c r="P82" i="17" s="1"/>
  <c r="X82" i="17"/>
  <c r="AD82" i="17"/>
  <c r="J83" i="17"/>
  <c r="R83" i="17" s="1"/>
  <c r="L83" i="17"/>
  <c r="Q83" i="17" s="1"/>
  <c r="M83" i="17"/>
  <c r="N83" i="17"/>
  <c r="O83" i="17" s="1"/>
  <c r="P83" i="17" s="1"/>
  <c r="X83" i="17"/>
  <c r="AD83" i="17"/>
  <c r="J84" i="17"/>
  <c r="L84" i="17"/>
  <c r="M84" i="17" s="1"/>
  <c r="N84" i="17"/>
  <c r="O84" i="17" s="1"/>
  <c r="P84" i="17" s="1"/>
  <c r="AD84" i="17"/>
  <c r="J85" i="17"/>
  <c r="R85" i="17" s="1"/>
  <c r="L85" i="17"/>
  <c r="Q85" i="17" s="1"/>
  <c r="M85" i="17"/>
  <c r="N85" i="17"/>
  <c r="O85" i="17" s="1"/>
  <c r="P85" i="17" s="1"/>
  <c r="V85" i="17" s="1"/>
  <c r="X85" i="17"/>
  <c r="AD85" i="17"/>
  <c r="J86" i="17"/>
  <c r="Y86" i="17" s="1"/>
  <c r="Z86" i="17" s="1"/>
  <c r="L86" i="17"/>
  <c r="M86" i="17"/>
  <c r="N86" i="17"/>
  <c r="O86" i="17" s="1"/>
  <c r="P86" i="17" s="1"/>
  <c r="Q86" i="17"/>
  <c r="R86" i="17"/>
  <c r="X86" i="17"/>
  <c r="AD86" i="17"/>
  <c r="J87" i="17"/>
  <c r="R87" i="17" s="1"/>
  <c r="L87" i="17"/>
  <c r="Q87" i="17" s="1"/>
  <c r="M87" i="17"/>
  <c r="N87" i="17"/>
  <c r="O87" i="17" s="1"/>
  <c r="P87" i="17" s="1"/>
  <c r="X87" i="17"/>
  <c r="AD87" i="17"/>
  <c r="J88" i="17"/>
  <c r="Y88" i="17" s="1"/>
  <c r="AA88" i="17" s="1"/>
  <c r="L88" i="17"/>
  <c r="M88" i="17"/>
  <c r="N88" i="17"/>
  <c r="O88" i="17"/>
  <c r="P88" i="17"/>
  <c r="V88" i="17" s="1"/>
  <c r="Q88" i="17"/>
  <c r="X88" i="17"/>
  <c r="AD88" i="17"/>
  <c r="J89" i="17"/>
  <c r="Y89" i="17" s="1"/>
  <c r="L89" i="17"/>
  <c r="Q89" i="17" s="1"/>
  <c r="M89" i="17"/>
  <c r="N89" i="17"/>
  <c r="O89" i="17" s="1"/>
  <c r="P89" i="17" s="1"/>
  <c r="R89" i="17"/>
  <c r="X89" i="17"/>
  <c r="Z89" i="17"/>
  <c r="AA89" i="17"/>
  <c r="AD89" i="17"/>
  <c r="J90" i="17"/>
  <c r="R90" i="17" s="1"/>
  <c r="L90" i="17"/>
  <c r="Q90" i="17" s="1"/>
  <c r="M90" i="17"/>
  <c r="N90" i="17"/>
  <c r="O90" i="17"/>
  <c r="P90" i="17" s="1"/>
  <c r="V90" i="17" s="1"/>
  <c r="X90" i="17"/>
  <c r="Y90" i="17"/>
  <c r="AD90" i="17"/>
  <c r="J91" i="17"/>
  <c r="R91" i="17" s="1"/>
  <c r="L91" i="17"/>
  <c r="Q91" i="17" s="1"/>
  <c r="T91" i="17" s="1"/>
  <c r="M91" i="17"/>
  <c r="N91" i="17"/>
  <c r="O91" i="17"/>
  <c r="P91" i="17"/>
  <c r="V91" i="17" s="1"/>
  <c r="X91" i="17"/>
  <c r="Y91" i="17"/>
  <c r="Z91" i="17" s="1"/>
  <c r="AA91" i="17"/>
  <c r="AD91" i="17"/>
  <c r="J92" i="17"/>
  <c r="R92" i="17" s="1"/>
  <c r="L92" i="17"/>
  <c r="M92" i="17"/>
  <c r="N92" i="17"/>
  <c r="O92" i="17" s="1"/>
  <c r="P92" i="17" s="1"/>
  <c r="Q92" i="17"/>
  <c r="X92" i="17"/>
  <c r="AD92" i="17"/>
  <c r="J93" i="17"/>
  <c r="R93" i="17" s="1"/>
  <c r="L93" i="17"/>
  <c r="Q93" i="17" s="1"/>
  <c r="M93" i="17"/>
  <c r="N93" i="17"/>
  <c r="O93" i="17" s="1"/>
  <c r="P93" i="17" s="1"/>
  <c r="X93" i="17"/>
  <c r="AD93" i="17"/>
  <c r="J94" i="17"/>
  <c r="R94" i="17" s="1"/>
  <c r="L94" i="17"/>
  <c r="Q94" i="17" s="1"/>
  <c r="M94" i="17"/>
  <c r="N94" i="17"/>
  <c r="O94" i="17" s="1"/>
  <c r="P94" i="17" s="1"/>
  <c r="X94" i="17"/>
  <c r="Y94" i="17"/>
  <c r="Z94" i="17" s="1"/>
  <c r="AD94" i="17"/>
  <c r="J95" i="17"/>
  <c r="L95" i="17"/>
  <c r="M95" i="17"/>
  <c r="N95" i="17"/>
  <c r="O95" i="17" s="1"/>
  <c r="P95" i="17" s="1"/>
  <c r="Q95" i="17"/>
  <c r="V95" i="17"/>
  <c r="X95" i="17"/>
  <c r="AD95" i="17"/>
  <c r="J96" i="17"/>
  <c r="R96" i="17" s="1"/>
  <c r="L96" i="17"/>
  <c r="Q96" i="17" s="1"/>
  <c r="M96" i="17"/>
  <c r="N96" i="17"/>
  <c r="O96" i="17" s="1"/>
  <c r="P96" i="17" s="1"/>
  <c r="X96" i="17"/>
  <c r="AD96" i="17"/>
  <c r="J97" i="17"/>
  <c r="R97" i="17" s="1"/>
  <c r="L97" i="17"/>
  <c r="Q97" i="17" s="1"/>
  <c r="M97" i="17"/>
  <c r="N97" i="17"/>
  <c r="O97" i="17" s="1"/>
  <c r="P97" i="17"/>
  <c r="T97" i="17" s="1"/>
  <c r="X97" i="17"/>
  <c r="Y97" i="17"/>
  <c r="AD97" i="17"/>
  <c r="J98" i="17"/>
  <c r="Y98" i="17" s="1"/>
  <c r="Z98" i="17" s="1"/>
  <c r="L98" i="17"/>
  <c r="M98" i="17"/>
  <c r="N98" i="17"/>
  <c r="O98" i="17" s="1"/>
  <c r="P98" i="17" s="1"/>
  <c r="Q98" i="17"/>
  <c r="X98" i="17"/>
  <c r="AA98" i="17"/>
  <c r="AD98" i="17"/>
  <c r="J99" i="17"/>
  <c r="L99" i="17"/>
  <c r="Q99" i="17" s="1"/>
  <c r="M99" i="17"/>
  <c r="N99" i="17"/>
  <c r="O99" i="17" s="1"/>
  <c r="P99" i="17" s="1"/>
  <c r="R99" i="17"/>
  <c r="X99" i="17"/>
  <c r="Y99" i="17"/>
  <c r="Z99" i="17" s="1"/>
  <c r="AD99" i="17"/>
  <c r="J100" i="17"/>
  <c r="Y100" i="17" s="1"/>
  <c r="AA100" i="17" s="1"/>
  <c r="L100" i="17"/>
  <c r="Q100" i="17" s="1"/>
  <c r="M100" i="17"/>
  <c r="N100" i="17"/>
  <c r="O100" i="17" s="1"/>
  <c r="P100" i="17"/>
  <c r="X100" i="17"/>
  <c r="Z100" i="17"/>
  <c r="AD100" i="17"/>
  <c r="J101" i="17"/>
  <c r="L101" i="17"/>
  <c r="Q101" i="17" s="1"/>
  <c r="M101" i="17"/>
  <c r="N101" i="17"/>
  <c r="O101" i="17" s="1"/>
  <c r="P101" i="17" s="1"/>
  <c r="AD101" i="17"/>
  <c r="J102" i="17"/>
  <c r="L102" i="17"/>
  <c r="Q102" i="17" s="1"/>
  <c r="M102" i="17"/>
  <c r="N102" i="17"/>
  <c r="O102" i="17"/>
  <c r="P102" i="17" s="1"/>
  <c r="V102" i="17"/>
  <c r="X102" i="17"/>
  <c r="AD102" i="17"/>
  <c r="J103" i="17"/>
  <c r="R103" i="17" s="1"/>
  <c r="L103" i="17"/>
  <c r="M103" i="17"/>
  <c r="N103" i="17"/>
  <c r="O103" i="17"/>
  <c r="P103" i="17" s="1"/>
  <c r="V103" i="17" s="1"/>
  <c r="Q103" i="17"/>
  <c r="X103" i="17"/>
  <c r="AD103" i="17"/>
  <c r="J104" i="17"/>
  <c r="R104" i="17" s="1"/>
  <c r="L104" i="17"/>
  <c r="Q104" i="17" s="1"/>
  <c r="M104" i="17"/>
  <c r="N104" i="17"/>
  <c r="O104" i="17" s="1"/>
  <c r="P104" i="17" s="1"/>
  <c r="X104" i="17"/>
  <c r="Y104" i="17"/>
  <c r="Z104" i="17" s="1"/>
  <c r="AD104" i="17"/>
  <c r="J105" i="17"/>
  <c r="R105" i="17" s="1"/>
  <c r="L105" i="17"/>
  <c r="Q105" i="17" s="1"/>
  <c r="M105" i="17"/>
  <c r="N105" i="17"/>
  <c r="O105" i="17" s="1"/>
  <c r="P105" i="17" s="1"/>
  <c r="X105" i="17"/>
  <c r="AD105" i="17"/>
  <c r="J106" i="17"/>
  <c r="R106" i="17" s="1"/>
  <c r="L106" i="17"/>
  <c r="Q106" i="17" s="1"/>
  <c r="M106" i="17"/>
  <c r="N106" i="17"/>
  <c r="O106" i="17" s="1"/>
  <c r="P106" i="17" s="1"/>
  <c r="X106" i="17"/>
  <c r="Y106" i="17"/>
  <c r="Z106" i="17" s="1"/>
  <c r="AD106" i="17"/>
  <c r="J107" i="17"/>
  <c r="L107" i="17"/>
  <c r="Q107" i="17" s="1"/>
  <c r="M107" i="17"/>
  <c r="N107" i="17"/>
  <c r="O107" i="17" s="1"/>
  <c r="P107" i="17" s="1"/>
  <c r="R107" i="17"/>
  <c r="V107" i="17"/>
  <c r="X107" i="17"/>
  <c r="Y107" i="17"/>
  <c r="AD107" i="17"/>
  <c r="J108" i="17"/>
  <c r="L108" i="17"/>
  <c r="M108" i="17"/>
  <c r="N108" i="17"/>
  <c r="O108" i="17"/>
  <c r="P108" i="17"/>
  <c r="Q108" i="17"/>
  <c r="T108" i="17" s="1"/>
  <c r="R108" i="17"/>
  <c r="V108" i="17"/>
  <c r="X108" i="17"/>
  <c r="Y108" i="17"/>
  <c r="Z108" i="17" s="1"/>
  <c r="AD108" i="17"/>
  <c r="J109" i="17"/>
  <c r="R109" i="17" s="1"/>
  <c r="L109" i="17"/>
  <c r="Q109" i="17" s="1"/>
  <c r="M109" i="17"/>
  <c r="N109" i="17"/>
  <c r="O109" i="17" s="1"/>
  <c r="P109" i="17" s="1"/>
  <c r="X109" i="17"/>
  <c r="Y109" i="17"/>
  <c r="Z109" i="17" s="1"/>
  <c r="AD109" i="17"/>
  <c r="J110" i="17"/>
  <c r="Y110" i="17" s="1"/>
  <c r="Z110" i="17" s="1"/>
  <c r="L110" i="17"/>
  <c r="M110" i="17"/>
  <c r="N110" i="17"/>
  <c r="O110" i="17"/>
  <c r="P110" i="17" s="1"/>
  <c r="Q110" i="17"/>
  <c r="X110" i="17"/>
  <c r="AA110" i="17"/>
  <c r="AD110" i="17"/>
  <c r="J111" i="17"/>
  <c r="R111" i="17" s="1"/>
  <c r="L111" i="17"/>
  <c r="Q111" i="17" s="1"/>
  <c r="M111" i="17"/>
  <c r="N111" i="17"/>
  <c r="O111" i="17"/>
  <c r="P111" i="17" s="1"/>
  <c r="X111" i="17"/>
  <c r="AD111" i="17"/>
  <c r="J112" i="17"/>
  <c r="L112" i="17"/>
  <c r="M112" i="17"/>
  <c r="N112" i="17"/>
  <c r="O112" i="17"/>
  <c r="P112" i="17"/>
  <c r="Q112" i="17"/>
  <c r="V112" i="17"/>
  <c r="X112" i="17"/>
  <c r="AD112" i="17"/>
  <c r="J113" i="17"/>
  <c r="Y113" i="17" s="1"/>
  <c r="L113" i="17"/>
  <c r="M113" i="17"/>
  <c r="N113" i="17"/>
  <c r="O113" i="17"/>
  <c r="P113" i="17"/>
  <c r="Q113" i="17"/>
  <c r="R113" i="17"/>
  <c r="X113" i="17"/>
  <c r="AD113" i="17"/>
  <c r="J114" i="17"/>
  <c r="L114" i="17"/>
  <c r="M114" i="17"/>
  <c r="N114" i="17"/>
  <c r="O114" i="17"/>
  <c r="P114" i="17" s="1"/>
  <c r="Q114" i="17"/>
  <c r="R114" i="17"/>
  <c r="X114" i="17"/>
  <c r="Y114" i="17"/>
  <c r="Z114" i="17"/>
  <c r="AA114" i="17"/>
  <c r="AD114" i="17"/>
  <c r="J115" i="17"/>
  <c r="R115" i="17" s="1"/>
  <c r="L115" i="17"/>
  <c r="Q115" i="17" s="1"/>
  <c r="M115" i="17"/>
  <c r="N115" i="17"/>
  <c r="O115" i="17"/>
  <c r="P115" i="17" s="1"/>
  <c r="X115" i="17"/>
  <c r="Y115" i="17"/>
  <c r="AA115" i="17" s="1"/>
  <c r="Z115" i="17"/>
  <c r="AD115" i="17"/>
  <c r="J116" i="17"/>
  <c r="R116" i="17" s="1"/>
  <c r="L116" i="17"/>
  <c r="Q116" i="17" s="1"/>
  <c r="M116" i="17"/>
  <c r="N116" i="17"/>
  <c r="O116" i="17" s="1"/>
  <c r="P116" i="17" s="1"/>
  <c r="X116" i="17"/>
  <c r="AD116" i="17"/>
  <c r="J117" i="17"/>
  <c r="R117" i="17" s="1"/>
  <c r="L117" i="17"/>
  <c r="Q117" i="17" s="1"/>
  <c r="M117" i="17"/>
  <c r="N117" i="17"/>
  <c r="O117" i="17" s="1"/>
  <c r="P117" i="17" s="1"/>
  <c r="X117" i="17"/>
  <c r="AD117" i="17"/>
  <c r="J118" i="17"/>
  <c r="R118" i="17" s="1"/>
  <c r="L118" i="17"/>
  <c r="M118" i="17" s="1"/>
  <c r="N118" i="17"/>
  <c r="O118" i="17" s="1"/>
  <c r="P118" i="17" s="1"/>
  <c r="Q118" i="17"/>
  <c r="AD118" i="17"/>
  <c r="J119" i="17"/>
  <c r="R119" i="17" s="1"/>
  <c r="L119" i="17"/>
  <c r="Q119" i="17" s="1"/>
  <c r="M119" i="17"/>
  <c r="N119" i="17"/>
  <c r="O119" i="17" s="1"/>
  <c r="P119" i="17" s="1"/>
  <c r="X119" i="17"/>
  <c r="AD119" i="17"/>
  <c r="J120" i="17"/>
  <c r="R120" i="17" s="1"/>
  <c r="L120" i="17"/>
  <c r="Q120" i="17" s="1"/>
  <c r="M120" i="17"/>
  <c r="N120" i="17"/>
  <c r="O120" i="17" s="1"/>
  <c r="P120" i="17" s="1"/>
  <c r="X120" i="17"/>
  <c r="AD120" i="17"/>
  <c r="J121" i="17"/>
  <c r="Y121" i="17" s="1"/>
  <c r="L121" i="17"/>
  <c r="M121" i="17"/>
  <c r="N121" i="17"/>
  <c r="O121" i="17" s="1"/>
  <c r="P121" i="17" s="1"/>
  <c r="Q121" i="17"/>
  <c r="R121" i="17"/>
  <c r="X121" i="17"/>
  <c r="AD121" i="17"/>
  <c r="J122" i="17"/>
  <c r="R122" i="17" s="1"/>
  <c r="L122" i="17"/>
  <c r="Q122" i="17" s="1"/>
  <c r="M122" i="17"/>
  <c r="N122" i="17"/>
  <c r="O122" i="17" s="1"/>
  <c r="P122" i="17" s="1"/>
  <c r="X122" i="17"/>
  <c r="AD122" i="17"/>
  <c r="J123" i="17"/>
  <c r="Y123" i="17" s="1"/>
  <c r="L123" i="17"/>
  <c r="Q123" i="17" s="1"/>
  <c r="M123" i="17"/>
  <c r="N123" i="17"/>
  <c r="O123" i="17"/>
  <c r="P123" i="17" s="1"/>
  <c r="V123" i="17" s="1"/>
  <c r="R123" i="17"/>
  <c r="X123" i="17"/>
  <c r="AD123" i="17"/>
  <c r="J124" i="17"/>
  <c r="R124" i="17" s="1"/>
  <c r="L124" i="17"/>
  <c r="Q124" i="17" s="1"/>
  <c r="M124" i="17"/>
  <c r="N124" i="17"/>
  <c r="O124" i="17"/>
  <c r="P124" i="17"/>
  <c r="X124" i="17"/>
  <c r="Y124" i="17"/>
  <c r="Z124" i="17"/>
  <c r="AA124" i="17"/>
  <c r="AD124" i="17"/>
  <c r="J125" i="17"/>
  <c r="L125" i="17"/>
  <c r="M125" i="17"/>
  <c r="N125" i="17"/>
  <c r="O125" i="17" s="1"/>
  <c r="P125" i="17" s="1"/>
  <c r="Q125" i="17"/>
  <c r="X125" i="17"/>
  <c r="AD125" i="17"/>
  <c r="J126" i="17"/>
  <c r="L126" i="17"/>
  <c r="Q126" i="17" s="1"/>
  <c r="M126" i="17"/>
  <c r="N126" i="17"/>
  <c r="O126" i="17" s="1"/>
  <c r="P126" i="17" s="1"/>
  <c r="R126" i="17"/>
  <c r="X126" i="17"/>
  <c r="Y126" i="17"/>
  <c r="Z126" i="17"/>
  <c r="AA126" i="17"/>
  <c r="AD126" i="17"/>
  <c r="J127" i="17"/>
  <c r="R127" i="17" s="1"/>
  <c r="L127" i="17"/>
  <c r="Q127" i="17" s="1"/>
  <c r="M127" i="17"/>
  <c r="N127" i="17"/>
  <c r="O127" i="17" s="1"/>
  <c r="P127" i="17" s="1"/>
  <c r="X127" i="17"/>
  <c r="Y127" i="17"/>
  <c r="AA127" i="17" s="1"/>
  <c r="Z127" i="17"/>
  <c r="AD127" i="17"/>
  <c r="J128" i="17"/>
  <c r="R128" i="17" s="1"/>
  <c r="L128" i="17"/>
  <c r="Q128" i="17" s="1"/>
  <c r="M128" i="17"/>
  <c r="N128" i="17"/>
  <c r="O128" i="17"/>
  <c r="P128" i="17" s="1"/>
  <c r="X128" i="17"/>
  <c r="Y128" i="17"/>
  <c r="Z128" i="17" s="1"/>
  <c r="AD128" i="17"/>
  <c r="J129" i="17"/>
  <c r="R129" i="17" s="1"/>
  <c r="L129" i="17"/>
  <c r="Q129" i="17" s="1"/>
  <c r="M129" i="17"/>
  <c r="N129" i="17"/>
  <c r="O129" i="17"/>
  <c r="P129" i="17" s="1"/>
  <c r="X129" i="17"/>
  <c r="AD129" i="17"/>
  <c r="J130" i="17"/>
  <c r="Y130" i="17" s="1"/>
  <c r="L130" i="17"/>
  <c r="M130" i="17"/>
  <c r="N130" i="17"/>
  <c r="O130" i="17" s="1"/>
  <c r="P130" i="17" s="1"/>
  <c r="Q130" i="17"/>
  <c r="R130" i="17"/>
  <c r="X130" i="17"/>
  <c r="AD130" i="17"/>
  <c r="J131" i="17"/>
  <c r="R131" i="17" s="1"/>
  <c r="L131" i="17"/>
  <c r="M131" i="17"/>
  <c r="N131" i="17"/>
  <c r="O131" i="17" s="1"/>
  <c r="P131" i="17" s="1"/>
  <c r="Q131" i="17"/>
  <c r="X131" i="17"/>
  <c r="Y131" i="17"/>
  <c r="AA131" i="17" s="1"/>
  <c r="Z131" i="17"/>
  <c r="AD131" i="17"/>
  <c r="J132" i="17"/>
  <c r="R132" i="17" s="1"/>
  <c r="L132" i="17"/>
  <c r="Q132" i="17" s="1"/>
  <c r="M132" i="17"/>
  <c r="N132" i="17"/>
  <c r="O132" i="17" s="1"/>
  <c r="P132" i="17" s="1"/>
  <c r="X132" i="17"/>
  <c r="AD132" i="17"/>
  <c r="J133" i="17"/>
  <c r="Y133" i="17" s="1"/>
  <c r="L133" i="17"/>
  <c r="Q133" i="17" s="1"/>
  <c r="M133" i="17"/>
  <c r="N133" i="17"/>
  <c r="O133" i="17" s="1"/>
  <c r="P133" i="17" s="1"/>
  <c r="X133" i="17"/>
  <c r="AD133" i="17"/>
  <c r="J134" i="17"/>
  <c r="R134" i="17" s="1"/>
  <c r="L134" i="17"/>
  <c r="Q134" i="17" s="1"/>
  <c r="M134" i="17"/>
  <c r="N134" i="17"/>
  <c r="O134" i="17" s="1"/>
  <c r="P134" i="17" s="1"/>
  <c r="X134" i="17"/>
  <c r="AD134" i="17"/>
  <c r="J135" i="17"/>
  <c r="Y135" i="17" s="1"/>
  <c r="L135" i="17"/>
  <c r="M135" i="17"/>
  <c r="N135" i="17"/>
  <c r="O135" i="17" s="1"/>
  <c r="P135" i="17" s="1"/>
  <c r="V135" i="17" s="1"/>
  <c r="Q135" i="17"/>
  <c r="X135" i="17"/>
  <c r="AD135" i="17"/>
  <c r="J136" i="17"/>
  <c r="L136" i="17"/>
  <c r="Q136" i="17" s="1"/>
  <c r="M136" i="17"/>
  <c r="N136" i="17"/>
  <c r="O136" i="17" s="1"/>
  <c r="P136" i="17" s="1"/>
  <c r="AD136" i="17"/>
  <c r="J137" i="17"/>
  <c r="L137" i="17"/>
  <c r="Q137" i="17" s="1"/>
  <c r="M137" i="17"/>
  <c r="N137" i="17"/>
  <c r="O137" i="17"/>
  <c r="P137" i="17" s="1"/>
  <c r="X137" i="17"/>
  <c r="AD137" i="17"/>
  <c r="J138" i="17"/>
  <c r="L138" i="17"/>
  <c r="M138" i="17"/>
  <c r="N138" i="17"/>
  <c r="O138" i="17"/>
  <c r="P138" i="17" s="1"/>
  <c r="Q138" i="17"/>
  <c r="R138" i="17"/>
  <c r="X138" i="17"/>
  <c r="Y138" i="17"/>
  <c r="Z138" i="17" s="1"/>
  <c r="AD138" i="17"/>
  <c r="J139" i="17"/>
  <c r="R139" i="17" s="1"/>
  <c r="L139" i="17"/>
  <c r="Q139" i="17" s="1"/>
  <c r="M139" i="17"/>
  <c r="N139" i="17"/>
  <c r="O139" i="17"/>
  <c r="P139" i="17" s="1"/>
  <c r="X139" i="17"/>
  <c r="Y139" i="17"/>
  <c r="AA139" i="17" s="1"/>
  <c r="Z139" i="17"/>
  <c r="AD139" i="17"/>
  <c r="J140" i="17"/>
  <c r="L140" i="17"/>
  <c r="M140" i="17"/>
  <c r="N140" i="17"/>
  <c r="O140" i="17" s="1"/>
  <c r="P140" i="17" s="1"/>
  <c r="V140" i="17" s="1"/>
  <c r="Q140" i="17"/>
  <c r="R140" i="17"/>
  <c r="X140" i="17"/>
  <c r="Y140" i="17"/>
  <c r="Z140" i="17" s="1"/>
  <c r="AD140" i="17"/>
  <c r="J141" i="17"/>
  <c r="R141" i="17" s="1"/>
  <c r="L141" i="17"/>
  <c r="Q141" i="17" s="1"/>
  <c r="M141" i="17"/>
  <c r="N141" i="17"/>
  <c r="O141" i="17" s="1"/>
  <c r="P141" i="17" s="1"/>
  <c r="X141" i="17"/>
  <c r="AD141" i="17"/>
  <c r="J142" i="17"/>
  <c r="R142" i="17" s="1"/>
  <c r="L142" i="17"/>
  <c r="M142" i="17"/>
  <c r="N142" i="17"/>
  <c r="O142" i="17" s="1"/>
  <c r="P142" i="17" s="1"/>
  <c r="T142" i="17" s="1"/>
  <c r="Q142" i="17"/>
  <c r="X142" i="17"/>
  <c r="Y142" i="17"/>
  <c r="Z142" i="17" s="1"/>
  <c r="AD142" i="17"/>
  <c r="J143" i="17"/>
  <c r="R143" i="17" s="1"/>
  <c r="L143" i="17"/>
  <c r="M143" i="17"/>
  <c r="N143" i="17"/>
  <c r="O143" i="17" s="1"/>
  <c r="P143" i="17" s="1"/>
  <c r="Q143" i="17"/>
  <c r="X143" i="17"/>
  <c r="Y143" i="17"/>
  <c r="Z143" i="17"/>
  <c r="AA143" i="17"/>
  <c r="AD143" i="17"/>
  <c r="J144" i="17"/>
  <c r="R144" i="17" s="1"/>
  <c r="L144" i="17"/>
  <c r="Q144" i="17" s="1"/>
  <c r="M144" i="17"/>
  <c r="N144" i="17"/>
  <c r="O144" i="17" s="1"/>
  <c r="P144" i="17" s="1"/>
  <c r="V144" i="17"/>
  <c r="X144" i="17"/>
  <c r="Y144" i="17"/>
  <c r="AD144" i="17"/>
  <c r="J145" i="17"/>
  <c r="Y145" i="17" s="1"/>
  <c r="L145" i="17"/>
  <c r="Q145" i="17" s="1"/>
  <c r="M145" i="17"/>
  <c r="N145" i="17"/>
  <c r="O145" i="17" s="1"/>
  <c r="P145" i="17" s="1"/>
  <c r="R145" i="17"/>
  <c r="X145" i="17"/>
  <c r="AD145" i="17"/>
  <c r="J146" i="17"/>
  <c r="R146" i="17" s="1"/>
  <c r="L146" i="17"/>
  <c r="Q146" i="17" s="1"/>
  <c r="M146" i="17"/>
  <c r="N146" i="17"/>
  <c r="O146" i="17" s="1"/>
  <c r="P146" i="17" s="1"/>
  <c r="X146" i="17"/>
  <c r="AD146" i="17"/>
  <c r="J147" i="17"/>
  <c r="Y147" i="17" s="1"/>
  <c r="L147" i="17"/>
  <c r="M147" i="17"/>
  <c r="N147" i="17"/>
  <c r="O147" i="17"/>
  <c r="P147" i="17" s="1"/>
  <c r="V147" i="17" s="1"/>
  <c r="Q147" i="17"/>
  <c r="X147" i="17"/>
  <c r="AD147" i="17"/>
  <c r="J148" i="17"/>
  <c r="R148" i="17" s="1"/>
  <c r="L148" i="17"/>
  <c r="Q148" i="17" s="1"/>
  <c r="M148" i="17"/>
  <c r="N148" i="17"/>
  <c r="O148" i="17" s="1"/>
  <c r="P148" i="17" s="1"/>
  <c r="X148" i="17"/>
  <c r="Y148" i="17"/>
  <c r="Z148" i="17" s="1"/>
  <c r="AA148" i="17"/>
  <c r="AD148" i="17"/>
  <c r="J149" i="17"/>
  <c r="L149" i="17"/>
  <c r="Q149" i="17" s="1"/>
  <c r="M149" i="17"/>
  <c r="N149" i="17"/>
  <c r="O149" i="17" s="1"/>
  <c r="P149" i="17" s="1"/>
  <c r="X149" i="17"/>
  <c r="AD149" i="17"/>
  <c r="J150" i="17"/>
  <c r="R150" i="17" s="1"/>
  <c r="L150" i="17"/>
  <c r="Q150" i="17" s="1"/>
  <c r="M150" i="17"/>
  <c r="N150" i="17"/>
  <c r="O150" i="17"/>
  <c r="P150" i="17" s="1"/>
  <c r="X150" i="17"/>
  <c r="AD150" i="17"/>
  <c r="J151" i="17"/>
  <c r="L151" i="17"/>
  <c r="Q151" i="17" s="1"/>
  <c r="M151" i="17"/>
  <c r="N151" i="17"/>
  <c r="O151" i="17" s="1"/>
  <c r="P151" i="17" s="1"/>
  <c r="V151" i="17" s="1"/>
  <c r="AD151" i="17"/>
  <c r="J152" i="17"/>
  <c r="L152" i="17"/>
  <c r="M152" i="17"/>
  <c r="N152" i="17"/>
  <c r="O152" i="17" s="1"/>
  <c r="P152" i="17" s="1"/>
  <c r="Q152" i="17"/>
  <c r="R152" i="17"/>
  <c r="X152" i="17"/>
  <c r="Y152" i="17"/>
  <c r="Z152" i="17" s="1"/>
  <c r="AD152" i="17"/>
  <c r="J153" i="17"/>
  <c r="R153" i="17" s="1"/>
  <c r="L153" i="17"/>
  <c r="Q153" i="17" s="1"/>
  <c r="M153" i="17"/>
  <c r="N153" i="17"/>
  <c r="O153" i="17" s="1"/>
  <c r="P153" i="17" s="1"/>
  <c r="X153" i="17"/>
  <c r="Y153" i="17"/>
  <c r="Z153" i="17" s="1"/>
  <c r="AD153" i="17"/>
  <c r="J154" i="17"/>
  <c r="L154" i="17"/>
  <c r="M154" i="17"/>
  <c r="N154" i="17"/>
  <c r="O154" i="17" s="1"/>
  <c r="P154" i="17" s="1"/>
  <c r="T154" i="17" s="1"/>
  <c r="Q154" i="17"/>
  <c r="R154" i="17"/>
  <c r="X154" i="17"/>
  <c r="Y154" i="17"/>
  <c r="Z154" i="17"/>
  <c r="AA154" i="17"/>
  <c r="AD154" i="17"/>
  <c r="J155" i="17"/>
  <c r="R155" i="17" s="1"/>
  <c r="L155" i="17"/>
  <c r="Q155" i="17" s="1"/>
  <c r="M155" i="17"/>
  <c r="N155" i="17"/>
  <c r="O155" i="17"/>
  <c r="P155" i="17"/>
  <c r="V155" i="17" s="1"/>
  <c r="X155" i="17"/>
  <c r="Y155" i="17"/>
  <c r="Z155" i="17"/>
  <c r="AA155" i="17"/>
  <c r="AD155" i="17"/>
  <c r="J156" i="17"/>
  <c r="R156" i="17" s="1"/>
  <c r="L156" i="17"/>
  <c r="Q156" i="17" s="1"/>
  <c r="M156" i="17"/>
  <c r="N156" i="17"/>
  <c r="O156" i="17"/>
  <c r="P156" i="17" s="1"/>
  <c r="X156" i="17"/>
  <c r="Y156" i="17"/>
  <c r="AD156" i="17"/>
  <c r="J157" i="17"/>
  <c r="Y157" i="17" s="1"/>
  <c r="Z157" i="17" s="1"/>
  <c r="L157" i="17"/>
  <c r="M157" i="17"/>
  <c r="N157" i="17"/>
  <c r="O157" i="17" s="1"/>
  <c r="P157" i="17" s="1"/>
  <c r="Q157" i="17"/>
  <c r="X157" i="17"/>
  <c r="AD157" i="17"/>
  <c r="J158" i="17"/>
  <c r="L158" i="17"/>
  <c r="M158" i="17"/>
  <c r="N158" i="17"/>
  <c r="O158" i="17" s="1"/>
  <c r="P158" i="17" s="1"/>
  <c r="Q158" i="17"/>
  <c r="R158" i="17"/>
  <c r="V158" i="17"/>
  <c r="X158" i="17"/>
  <c r="Y158" i="17"/>
  <c r="Z158" i="17" s="1"/>
  <c r="AA158" i="17"/>
  <c r="AD158" i="17"/>
  <c r="J159" i="17"/>
  <c r="L159" i="17"/>
  <c r="M159" i="17"/>
  <c r="N159" i="17"/>
  <c r="O159" i="17"/>
  <c r="P159" i="17"/>
  <c r="Q159" i="17"/>
  <c r="T159" i="17" s="1"/>
  <c r="R159" i="17"/>
  <c r="V159" i="17"/>
  <c r="X159" i="17"/>
  <c r="Y159" i="17"/>
  <c r="AA159" i="17" s="1"/>
  <c r="Z159" i="17"/>
  <c r="AD159" i="17"/>
  <c r="J160" i="17"/>
  <c r="R160" i="17" s="1"/>
  <c r="L160" i="17"/>
  <c r="Q160" i="17" s="1"/>
  <c r="M160" i="17"/>
  <c r="N160" i="17"/>
  <c r="O160" i="17" s="1"/>
  <c r="P160" i="17" s="1"/>
  <c r="X160" i="17"/>
  <c r="Y160" i="17"/>
  <c r="Z160" i="17" s="1"/>
  <c r="AD160" i="17"/>
  <c r="J161" i="17"/>
  <c r="Y161" i="17" s="1"/>
  <c r="L161" i="17"/>
  <c r="M161" i="17"/>
  <c r="N161" i="17"/>
  <c r="O161" i="17" s="1"/>
  <c r="P161" i="17" s="1"/>
  <c r="Q161" i="17"/>
  <c r="X161" i="17"/>
  <c r="Z161" i="17"/>
  <c r="AA161" i="17"/>
  <c r="AD161" i="17"/>
  <c r="J162" i="17"/>
  <c r="L162" i="17"/>
  <c r="Q162" i="17" s="1"/>
  <c r="M162" i="17"/>
  <c r="N162" i="17"/>
  <c r="O162" i="17"/>
  <c r="P162" i="17"/>
  <c r="R162" i="17"/>
  <c r="X162" i="17"/>
  <c r="Y162" i="17"/>
  <c r="Z162" i="17" s="1"/>
  <c r="AA162" i="17"/>
  <c r="AD162" i="17"/>
  <c r="J163" i="17"/>
  <c r="R163" i="17" s="1"/>
  <c r="L163" i="17"/>
  <c r="Q163" i="17" s="1"/>
  <c r="M163" i="17"/>
  <c r="N163" i="17"/>
  <c r="O163" i="17"/>
  <c r="P163" i="17" s="1"/>
  <c r="V163" i="17" s="1"/>
  <c r="X163" i="17"/>
  <c r="AD163" i="17"/>
  <c r="J164" i="17"/>
  <c r="R164" i="17" s="1"/>
  <c r="L164" i="17"/>
  <c r="M164" i="17"/>
  <c r="N164" i="17"/>
  <c r="O164" i="17" s="1"/>
  <c r="P164" i="17" s="1"/>
  <c r="Q164" i="17"/>
  <c r="X164" i="17"/>
  <c r="Y164" i="17"/>
  <c r="Z164" i="17" s="1"/>
  <c r="AA164" i="17"/>
  <c r="AD164" i="17"/>
  <c r="J165" i="17"/>
  <c r="L165" i="17"/>
  <c r="Q165" i="17" s="1"/>
  <c r="N165" i="17"/>
  <c r="O165" i="17" s="1"/>
  <c r="P165" i="17" s="1"/>
  <c r="AD165" i="17"/>
  <c r="J166" i="17"/>
  <c r="Y166" i="17" s="1"/>
  <c r="L166" i="17"/>
  <c r="Q166" i="17" s="1"/>
  <c r="M166" i="17"/>
  <c r="N166" i="17"/>
  <c r="O166" i="17" s="1"/>
  <c r="P166" i="17" s="1"/>
  <c r="R166" i="17"/>
  <c r="X166" i="17"/>
  <c r="AD166" i="17"/>
  <c r="J167" i="17"/>
  <c r="R167" i="17" s="1"/>
  <c r="L167" i="17"/>
  <c r="M167" i="17"/>
  <c r="N167" i="17"/>
  <c r="O167" i="17" s="1"/>
  <c r="P167" i="17" s="1"/>
  <c r="Q167" i="17"/>
  <c r="X167" i="17"/>
  <c r="AD167" i="17"/>
  <c r="J168" i="17"/>
  <c r="R168" i="17" s="1"/>
  <c r="L168" i="17"/>
  <c r="Q168" i="17" s="1"/>
  <c r="M168" i="17"/>
  <c r="N168" i="17"/>
  <c r="O168" i="17" s="1"/>
  <c r="P168" i="17" s="1"/>
  <c r="X168" i="17"/>
  <c r="AD168" i="17"/>
  <c r="J169" i="17"/>
  <c r="Y169" i="17" s="1"/>
  <c r="AA169" i="17" s="1"/>
  <c r="L169" i="17"/>
  <c r="M169" i="17"/>
  <c r="N169" i="17"/>
  <c r="O169" i="17" s="1"/>
  <c r="P169" i="17" s="1"/>
  <c r="Q169" i="17"/>
  <c r="X169" i="17"/>
  <c r="AD169" i="17"/>
  <c r="J170" i="17"/>
  <c r="R170" i="17" s="1"/>
  <c r="L170" i="17"/>
  <c r="M170" i="17"/>
  <c r="N170" i="17"/>
  <c r="O170" i="17" s="1"/>
  <c r="P170" i="17" s="1"/>
  <c r="Q170" i="17"/>
  <c r="X170" i="17"/>
  <c r="AD170" i="17"/>
  <c r="J171" i="17"/>
  <c r="Y171" i="17" s="1"/>
  <c r="L171" i="17"/>
  <c r="M171" i="17"/>
  <c r="N171" i="17"/>
  <c r="O171" i="17" s="1"/>
  <c r="P171" i="17" s="1"/>
  <c r="Q171" i="17"/>
  <c r="X171" i="17"/>
  <c r="AD171" i="17"/>
  <c r="J172" i="17"/>
  <c r="Y172" i="17" s="1"/>
  <c r="L172" i="17"/>
  <c r="Q172" i="17" s="1"/>
  <c r="M172" i="17"/>
  <c r="N172" i="17"/>
  <c r="O172" i="17" s="1"/>
  <c r="P172" i="17" s="1"/>
  <c r="R172" i="17"/>
  <c r="X172" i="17"/>
  <c r="AD172" i="17"/>
  <c r="J173" i="17"/>
  <c r="Y173" i="17" s="1"/>
  <c r="AA173" i="17" s="1"/>
  <c r="L173" i="17"/>
  <c r="M173" i="17"/>
  <c r="N173" i="17"/>
  <c r="O173" i="17" s="1"/>
  <c r="P173" i="17" s="1"/>
  <c r="Q173" i="17"/>
  <c r="X173" i="17"/>
  <c r="AD173" i="17"/>
  <c r="J174" i="17"/>
  <c r="Y174" i="17" s="1"/>
  <c r="L174" i="17"/>
  <c r="M174" i="17"/>
  <c r="N174" i="17"/>
  <c r="O174" i="17" s="1"/>
  <c r="P174" i="17" s="1"/>
  <c r="Q174" i="17"/>
  <c r="X174" i="17"/>
  <c r="AD174" i="17"/>
  <c r="J175" i="17"/>
  <c r="R175" i="17" s="1"/>
  <c r="L175" i="17"/>
  <c r="Q175" i="17" s="1"/>
  <c r="M175" i="17"/>
  <c r="N175" i="17"/>
  <c r="O175" i="17"/>
  <c r="P175" i="17" s="1"/>
  <c r="X175" i="17"/>
  <c r="AD175" i="17"/>
  <c r="J176" i="17"/>
  <c r="R176" i="17" s="1"/>
  <c r="L176" i="17"/>
  <c r="Q176" i="17" s="1"/>
  <c r="M176" i="17"/>
  <c r="G414" i="20" s="1"/>
  <c r="N176" i="17"/>
  <c r="O176" i="17" s="1"/>
  <c r="P176" i="17" s="1"/>
  <c r="X176" i="17"/>
  <c r="Y176" i="17"/>
  <c r="Z176" i="17" s="1"/>
  <c r="AD176" i="17"/>
  <c r="J177" i="17"/>
  <c r="R177" i="17" s="1"/>
  <c r="L177" i="17"/>
  <c r="Q177" i="17" s="1"/>
  <c r="M177" i="17"/>
  <c r="G415" i="20" s="1"/>
  <c r="N177" i="17"/>
  <c r="O177" i="17" s="1"/>
  <c r="P177" i="17" s="1"/>
  <c r="X177" i="17"/>
  <c r="AD177" i="17"/>
  <c r="J178" i="17"/>
  <c r="Y178" i="17" s="1"/>
  <c r="L178" i="17"/>
  <c r="F416" i="20" s="1"/>
  <c r="M178" i="17"/>
  <c r="G416" i="20" s="1"/>
  <c r="N178" i="17"/>
  <c r="O178" i="17" s="1"/>
  <c r="P178" i="17" s="1"/>
  <c r="Q178" i="17"/>
  <c r="R178" i="17"/>
  <c r="X178" i="17"/>
  <c r="AD178" i="17"/>
  <c r="J179" i="17"/>
  <c r="D417" i="20" s="1"/>
  <c r="L179" i="17"/>
  <c r="Q179" i="17" s="1"/>
  <c r="N179" i="17"/>
  <c r="O179" i="17" s="1"/>
  <c r="P179" i="17" s="1"/>
  <c r="AD179" i="17"/>
  <c r="J180" i="17"/>
  <c r="R180" i="17" s="1"/>
  <c r="L180" i="17"/>
  <c r="Q180" i="17" s="1"/>
  <c r="M180" i="17"/>
  <c r="G418" i="20" s="1"/>
  <c r="N180" i="17"/>
  <c r="O180" i="17" s="1"/>
  <c r="P180" i="17" s="1"/>
  <c r="V180" i="17" s="1"/>
  <c r="X180" i="17"/>
  <c r="AD180" i="17"/>
  <c r="J181" i="17"/>
  <c r="R181" i="17" s="1"/>
  <c r="L181" i="17"/>
  <c r="Q181" i="17" s="1"/>
  <c r="M181" i="17"/>
  <c r="G419" i="20" s="1"/>
  <c r="N181" i="17"/>
  <c r="O181" i="17" s="1"/>
  <c r="P181" i="17" s="1"/>
  <c r="X181" i="17"/>
  <c r="Y181" i="17"/>
  <c r="Z181" i="17" s="1"/>
  <c r="AD181" i="17"/>
  <c r="J182" i="17"/>
  <c r="R182" i="17" s="1"/>
  <c r="L182" i="17"/>
  <c r="Q182" i="17" s="1"/>
  <c r="M182" i="17"/>
  <c r="N182" i="17"/>
  <c r="O182" i="17" s="1"/>
  <c r="P182" i="17" s="1"/>
  <c r="X182" i="17"/>
  <c r="AD182" i="17"/>
  <c r="J183" i="17"/>
  <c r="L183" i="17"/>
  <c r="M183" i="17" s="1"/>
  <c r="N183" i="17"/>
  <c r="O183" i="17" s="1"/>
  <c r="P183" i="17" s="1"/>
  <c r="V183" i="17" s="1"/>
  <c r="AD183" i="17"/>
  <c r="J184" i="17"/>
  <c r="Y184" i="17" s="1"/>
  <c r="L184" i="17"/>
  <c r="Q184" i="17" s="1"/>
  <c r="M184" i="17"/>
  <c r="N184" i="17"/>
  <c r="O184" i="17" s="1"/>
  <c r="P184" i="17" s="1"/>
  <c r="R184" i="17"/>
  <c r="X184" i="17"/>
  <c r="AD184" i="17"/>
  <c r="J185" i="17"/>
  <c r="Y185" i="17" s="1"/>
  <c r="Z185" i="17" s="1"/>
  <c r="L185" i="17"/>
  <c r="Q185" i="17" s="1"/>
  <c r="M185" i="17"/>
  <c r="N185" i="17"/>
  <c r="O185" i="17" s="1"/>
  <c r="P185" i="17" s="1"/>
  <c r="X185" i="17"/>
  <c r="AD185" i="17"/>
  <c r="J186" i="17"/>
  <c r="R186" i="17" s="1"/>
  <c r="L186" i="17"/>
  <c r="M186" i="17"/>
  <c r="N186" i="17"/>
  <c r="O186" i="17"/>
  <c r="P186" i="17" s="1"/>
  <c r="V186" i="17" s="1"/>
  <c r="Q186" i="17"/>
  <c r="X186" i="17"/>
  <c r="AD186" i="17"/>
  <c r="J187" i="17"/>
  <c r="L187" i="17"/>
  <c r="Q187" i="17" s="1"/>
  <c r="M187" i="17"/>
  <c r="N187" i="17"/>
  <c r="O187" i="17"/>
  <c r="P187" i="17" s="1"/>
  <c r="R187" i="17"/>
  <c r="X187" i="17"/>
  <c r="Y187" i="17"/>
  <c r="AA187" i="17" s="1"/>
  <c r="Z187" i="17"/>
  <c r="AD187" i="17"/>
  <c r="J188" i="17"/>
  <c r="R188" i="17" s="1"/>
  <c r="L188" i="17"/>
  <c r="Q188" i="17" s="1"/>
  <c r="M188" i="17"/>
  <c r="N188" i="17"/>
  <c r="O188" i="17" s="1"/>
  <c r="P188" i="17" s="1"/>
  <c r="X188" i="17"/>
  <c r="Y188" i="17"/>
  <c r="Z188" i="17" s="1"/>
  <c r="AD188" i="17"/>
  <c r="J189" i="17"/>
  <c r="R189" i="17" s="1"/>
  <c r="L189" i="17"/>
  <c r="Q189" i="17" s="1"/>
  <c r="M189" i="17"/>
  <c r="N189" i="17"/>
  <c r="O189" i="17"/>
  <c r="P189" i="17" s="1"/>
  <c r="T189" i="17" s="1"/>
  <c r="X189" i="17"/>
  <c r="AD189" i="17"/>
  <c r="J190" i="17"/>
  <c r="R190" i="17" s="1"/>
  <c r="L190" i="17"/>
  <c r="Q190" i="17" s="1"/>
  <c r="M190" i="17"/>
  <c r="N190" i="17"/>
  <c r="O190" i="17"/>
  <c r="P190" i="17" s="1"/>
  <c r="X190" i="17"/>
  <c r="AD190" i="17"/>
  <c r="J191" i="17"/>
  <c r="R191" i="17" s="1"/>
  <c r="L191" i="17"/>
  <c r="Q191" i="17" s="1"/>
  <c r="M191" i="17"/>
  <c r="N191" i="17"/>
  <c r="O191" i="17"/>
  <c r="P191" i="17"/>
  <c r="V191" i="17" s="1"/>
  <c r="X191" i="17"/>
  <c r="AD191" i="17"/>
  <c r="J192" i="17"/>
  <c r="L192" i="17"/>
  <c r="M192" i="17"/>
  <c r="N192" i="17"/>
  <c r="O192" i="17"/>
  <c r="P192" i="17"/>
  <c r="W192" i="17" s="1"/>
  <c r="Q192" i="17"/>
  <c r="T192" i="17" s="1"/>
  <c r="R192" i="17"/>
  <c r="U192" i="17" s="1"/>
  <c r="V192" i="17"/>
  <c r="X192" i="17"/>
  <c r="Y192" i="17"/>
  <c r="Z192" i="17" s="1"/>
  <c r="AD192" i="17"/>
  <c r="J193" i="17"/>
  <c r="R193" i="17" s="1"/>
  <c r="L193" i="17"/>
  <c r="M193" i="17"/>
  <c r="N193" i="17"/>
  <c r="O193" i="17" s="1"/>
  <c r="P193" i="17" s="1"/>
  <c r="Q193" i="17"/>
  <c r="X193" i="17"/>
  <c r="Y193" i="17"/>
  <c r="Z193" i="17"/>
  <c r="AA193" i="17"/>
  <c r="AD193" i="17"/>
  <c r="J194" i="17"/>
  <c r="R194" i="17" s="1"/>
  <c r="L194" i="17"/>
  <c r="Q194" i="17" s="1"/>
  <c r="M194" i="17"/>
  <c r="N194" i="17"/>
  <c r="O194" i="17" s="1"/>
  <c r="P194" i="17"/>
  <c r="V194" i="17"/>
  <c r="X194" i="17"/>
  <c r="Y194" i="17"/>
  <c r="Z194" i="17"/>
  <c r="AA194" i="17"/>
  <c r="AD194" i="17"/>
  <c r="J195" i="17"/>
  <c r="L195" i="17"/>
  <c r="M195" i="17"/>
  <c r="N195" i="17"/>
  <c r="O195" i="17"/>
  <c r="P195" i="17"/>
  <c r="Q195" i="17"/>
  <c r="T195" i="17" s="1"/>
  <c r="R195" i="17"/>
  <c r="U195" i="17" s="1"/>
  <c r="V195" i="17"/>
  <c r="X195" i="17"/>
  <c r="Y195" i="17"/>
  <c r="Z195" i="17"/>
  <c r="AA195" i="17"/>
  <c r="AD195" i="17"/>
  <c r="J196" i="17"/>
  <c r="Y196" i="17" s="1"/>
  <c r="L196" i="17"/>
  <c r="Q196" i="17" s="1"/>
  <c r="M196" i="17"/>
  <c r="N196" i="17"/>
  <c r="O196" i="17" s="1"/>
  <c r="P196" i="17" s="1"/>
  <c r="R196" i="17"/>
  <c r="X196" i="17"/>
  <c r="AD196" i="17"/>
  <c r="J197" i="17"/>
  <c r="Y197" i="17" s="1"/>
  <c r="L197" i="17"/>
  <c r="M197" i="17"/>
  <c r="N197" i="17"/>
  <c r="O197" i="17"/>
  <c r="P197" i="17"/>
  <c r="Q197" i="17"/>
  <c r="V197" i="17"/>
  <c r="X197" i="17"/>
  <c r="Z197" i="17"/>
  <c r="AA197" i="17"/>
  <c r="AD197" i="17"/>
  <c r="J198" i="17"/>
  <c r="L198" i="17"/>
  <c r="M198" i="17" s="1"/>
  <c r="N198" i="17"/>
  <c r="O198" i="17" s="1"/>
  <c r="P198" i="17" s="1"/>
  <c r="AD198" i="17"/>
  <c r="J199" i="17"/>
  <c r="R199" i="17" s="1"/>
  <c r="L199" i="17"/>
  <c r="M199" i="17"/>
  <c r="N199" i="17"/>
  <c r="O199" i="17"/>
  <c r="P199" i="17"/>
  <c r="T199" i="17" s="1"/>
  <c r="Q199" i="17"/>
  <c r="X199" i="17"/>
  <c r="Y199" i="17"/>
  <c r="AA199" i="17" s="1"/>
  <c r="Z199" i="17"/>
  <c r="AD199" i="17"/>
  <c r="J200" i="17"/>
  <c r="R200" i="17" s="1"/>
  <c r="L200" i="17"/>
  <c r="Q200" i="17" s="1"/>
  <c r="M200" i="17"/>
  <c r="N200" i="17"/>
  <c r="O200" i="17"/>
  <c r="P200" i="17"/>
  <c r="V200" i="17" s="1"/>
  <c r="X200" i="17"/>
  <c r="Y200" i="17"/>
  <c r="Z200" i="17"/>
  <c r="AA200" i="17"/>
  <c r="AD200" i="17"/>
  <c r="J201" i="17"/>
  <c r="L201" i="17"/>
  <c r="M201" i="17"/>
  <c r="N201" i="17"/>
  <c r="O201" i="17"/>
  <c r="P201" i="17" s="1"/>
  <c r="Q201" i="17"/>
  <c r="R201" i="17"/>
  <c r="T201" i="17"/>
  <c r="U201" i="17" s="1"/>
  <c r="V201" i="17"/>
  <c r="W201" i="17"/>
  <c r="X201" i="17"/>
  <c r="Y201" i="17"/>
  <c r="Z201" i="17"/>
  <c r="AA201" i="17"/>
  <c r="AD201" i="17"/>
  <c r="J202" i="17"/>
  <c r="L202" i="17"/>
  <c r="M202" i="17"/>
  <c r="N202" i="17"/>
  <c r="O202" i="17" s="1"/>
  <c r="P202" i="17" s="1"/>
  <c r="Q202" i="17"/>
  <c r="R202" i="17"/>
  <c r="X202" i="17"/>
  <c r="Y202" i="17"/>
  <c r="Z202" i="17"/>
  <c r="AA202" i="17"/>
  <c r="AD202" i="17"/>
  <c r="J203" i="17"/>
  <c r="R203" i="17" s="1"/>
  <c r="L203" i="17"/>
  <c r="Q203" i="17" s="1"/>
  <c r="M203" i="17"/>
  <c r="N203" i="17"/>
  <c r="O203" i="17"/>
  <c r="P203" i="17" s="1"/>
  <c r="X203" i="17"/>
  <c r="AD203" i="17"/>
  <c r="J204" i="17"/>
  <c r="Y204" i="17" s="1"/>
  <c r="L204" i="17"/>
  <c r="M204" i="17"/>
  <c r="N204" i="17"/>
  <c r="O204" i="17"/>
  <c r="P204" i="17"/>
  <c r="V204" i="17" s="1"/>
  <c r="Q204" i="17"/>
  <c r="R204" i="17"/>
  <c r="T204" i="17"/>
  <c r="U204" i="17"/>
  <c r="X204" i="17"/>
  <c r="AD204" i="17"/>
  <c r="J205" i="17"/>
  <c r="Y205" i="17" s="1"/>
  <c r="L205" i="17"/>
  <c r="Q205" i="17" s="1"/>
  <c r="M205" i="17"/>
  <c r="N205" i="17"/>
  <c r="O205" i="17"/>
  <c r="P205" i="17"/>
  <c r="X205" i="17"/>
  <c r="AD205" i="17"/>
  <c r="AD10" i="17"/>
  <c r="AD11" i="17"/>
  <c r="AD12" i="17"/>
  <c r="AD13" i="17"/>
  <c r="AD14" i="17"/>
  <c r="AD15" i="17"/>
  <c r="AD16" i="17"/>
  <c r="AD17" i="17"/>
  <c r="AD18" i="17"/>
  <c r="AD19" i="17"/>
  <c r="AD20" i="17"/>
  <c r="AD206" i="17"/>
  <c r="AD207" i="17"/>
  <c r="AD208" i="17"/>
  <c r="AD209" i="17"/>
  <c r="AD210" i="17"/>
  <c r="AD9" i="17"/>
  <c r="C181" i="20" l="1"/>
  <c r="F414" i="20"/>
  <c r="C175" i="19"/>
  <c r="D175" i="19" s="1"/>
  <c r="F181" i="20" s="1"/>
  <c r="C170" i="19"/>
  <c r="D170" i="19" s="1"/>
  <c r="F176" i="20" s="1"/>
  <c r="C176" i="20"/>
  <c r="F415" i="20"/>
  <c r="D109" i="19"/>
  <c r="F115" i="20" s="1"/>
  <c r="F419" i="20"/>
  <c r="F30" i="19"/>
  <c r="H30" i="19" s="1"/>
  <c r="G30" i="19"/>
  <c r="I30" i="19" s="1"/>
  <c r="E31" i="19"/>
  <c r="F31" i="19" s="1"/>
  <c r="H31" i="19" s="1"/>
  <c r="E141" i="20"/>
  <c r="D141" i="20" s="1"/>
  <c r="E61" i="20"/>
  <c r="D61" i="20" s="1"/>
  <c r="C31" i="19"/>
  <c r="E156" i="20"/>
  <c r="D156" i="20" s="1"/>
  <c r="E126" i="20"/>
  <c r="D126" i="20" s="1"/>
  <c r="E46" i="20"/>
  <c r="D46" i="20" s="1"/>
  <c r="C36" i="20"/>
  <c r="D274" i="20"/>
  <c r="D271" i="20"/>
  <c r="E28" i="19"/>
  <c r="E171" i="20"/>
  <c r="D171" i="20" s="1"/>
  <c r="E135" i="20"/>
  <c r="D135" i="20" s="1"/>
  <c r="E55" i="20"/>
  <c r="D55" i="20" s="1"/>
  <c r="E31" i="20"/>
  <c r="D31" i="20" s="1"/>
  <c r="E150" i="20"/>
  <c r="D150" i="20" s="1"/>
  <c r="E111" i="20"/>
  <c r="D111" i="20" s="1"/>
  <c r="E70" i="20"/>
  <c r="D70" i="20" s="1"/>
  <c r="E165" i="20"/>
  <c r="D165" i="20" s="1"/>
  <c r="Y34" i="17"/>
  <c r="R33" i="17"/>
  <c r="E144" i="20"/>
  <c r="D144" i="20" s="1"/>
  <c r="E129" i="20"/>
  <c r="D129" i="20" s="1"/>
  <c r="E64" i="20"/>
  <c r="D64" i="20" s="1"/>
  <c r="E49" i="20"/>
  <c r="D49" i="20" s="1"/>
  <c r="D275" i="20"/>
  <c r="D272" i="20"/>
  <c r="R38" i="17"/>
  <c r="C30" i="19"/>
  <c r="D30" i="19" s="1"/>
  <c r="F36" i="20" s="1"/>
  <c r="E159" i="20"/>
  <c r="D159" i="20" s="1"/>
  <c r="E25" i="20"/>
  <c r="D25" i="20" s="1"/>
  <c r="C27" i="19"/>
  <c r="D27" i="19" s="1"/>
  <c r="F33" i="20" s="1"/>
  <c r="E138" i="20"/>
  <c r="D138" i="20" s="1"/>
  <c r="E114" i="20"/>
  <c r="D114" i="20" s="1"/>
  <c r="E58" i="20"/>
  <c r="D58" i="20" s="1"/>
  <c r="C38" i="20"/>
  <c r="E32" i="19"/>
  <c r="E153" i="20"/>
  <c r="D153" i="20" s="1"/>
  <c r="E29" i="19"/>
  <c r="F29" i="19" s="1"/>
  <c r="H29" i="19" s="1"/>
  <c r="E168" i="20"/>
  <c r="D168" i="20" s="1"/>
  <c r="E132" i="20"/>
  <c r="D132" i="20" s="1"/>
  <c r="E123" i="20"/>
  <c r="D123" i="20" s="1"/>
  <c r="E52" i="20"/>
  <c r="D52" i="20" s="1"/>
  <c r="C33" i="20"/>
  <c r="D276" i="20"/>
  <c r="E147" i="20"/>
  <c r="D147" i="20" s="1"/>
  <c r="E67" i="20"/>
  <c r="D67" i="20" s="1"/>
  <c r="E28" i="20"/>
  <c r="D28" i="20" s="1"/>
  <c r="E162" i="20"/>
  <c r="D162" i="20" s="1"/>
  <c r="E117" i="20"/>
  <c r="D117" i="20" s="1"/>
  <c r="Z178" i="17"/>
  <c r="C172" i="19"/>
  <c r="AA178" i="17"/>
  <c r="C178" i="20"/>
  <c r="E19" i="20"/>
  <c r="D19" i="20" s="1"/>
  <c r="E174" i="19"/>
  <c r="E209" i="20"/>
  <c r="D209" i="20" s="1"/>
  <c r="E206" i="20"/>
  <c r="D206" i="20" s="1"/>
  <c r="E203" i="20"/>
  <c r="D203" i="20" s="1"/>
  <c r="E200" i="20"/>
  <c r="D200" i="20" s="1"/>
  <c r="E197" i="20"/>
  <c r="D197" i="20" s="1"/>
  <c r="E108" i="20"/>
  <c r="D108" i="20" s="1"/>
  <c r="E120" i="20"/>
  <c r="D120" i="20" s="1"/>
  <c r="E43" i="20"/>
  <c r="D43" i="20" s="1"/>
  <c r="D54" i="19"/>
  <c r="F60" i="20" s="1"/>
  <c r="E194" i="20"/>
  <c r="D194" i="20" s="1"/>
  <c r="E191" i="20"/>
  <c r="D191" i="20" s="1"/>
  <c r="E188" i="20"/>
  <c r="D188" i="20" s="1"/>
  <c r="E185" i="20"/>
  <c r="D185" i="20" s="1"/>
  <c r="E182" i="20"/>
  <c r="D182" i="20" s="1"/>
  <c r="E176" i="20"/>
  <c r="D176" i="20" s="1"/>
  <c r="E173" i="20"/>
  <c r="D173" i="20" s="1"/>
  <c r="E105" i="20"/>
  <c r="D105" i="20" s="1"/>
  <c r="E102" i="20"/>
  <c r="D102" i="20" s="1"/>
  <c r="E99" i="20"/>
  <c r="D99" i="20" s="1"/>
  <c r="E96" i="20"/>
  <c r="D96" i="20" s="1"/>
  <c r="E93" i="20"/>
  <c r="D93" i="20" s="1"/>
  <c r="E90" i="20"/>
  <c r="D90" i="20" s="1"/>
  <c r="E87" i="20"/>
  <c r="D87" i="20" s="1"/>
  <c r="E84" i="20"/>
  <c r="D84" i="20" s="1"/>
  <c r="E81" i="20"/>
  <c r="D81" i="20" s="1"/>
  <c r="E78" i="20"/>
  <c r="D78" i="20" s="1"/>
  <c r="E75" i="20"/>
  <c r="D75" i="20" s="1"/>
  <c r="E40" i="20"/>
  <c r="D40" i="20" s="1"/>
  <c r="E170" i="20"/>
  <c r="D170" i="20" s="1"/>
  <c r="E167" i="20"/>
  <c r="D167" i="20" s="1"/>
  <c r="E164" i="20"/>
  <c r="D164" i="20" s="1"/>
  <c r="E161" i="20"/>
  <c r="D161" i="20" s="1"/>
  <c r="E158" i="20"/>
  <c r="D158" i="20" s="1"/>
  <c r="E155" i="20"/>
  <c r="D155" i="20" s="1"/>
  <c r="E152" i="20"/>
  <c r="D152" i="20" s="1"/>
  <c r="E149" i="20"/>
  <c r="D149" i="20" s="1"/>
  <c r="E146" i="20"/>
  <c r="D146" i="20" s="1"/>
  <c r="E143" i="20"/>
  <c r="D143" i="20" s="1"/>
  <c r="E140" i="20"/>
  <c r="D140" i="20" s="1"/>
  <c r="E137" i="20"/>
  <c r="D137" i="20" s="1"/>
  <c r="E134" i="20"/>
  <c r="D134" i="20" s="1"/>
  <c r="E131" i="20"/>
  <c r="D131" i="20" s="1"/>
  <c r="E72" i="20"/>
  <c r="D72" i="20" s="1"/>
  <c r="E69" i="20"/>
  <c r="D69" i="20" s="1"/>
  <c r="E66" i="20"/>
  <c r="D66" i="20" s="1"/>
  <c r="E63" i="20"/>
  <c r="D63" i="20" s="1"/>
  <c r="E57" i="20"/>
  <c r="D57" i="20" s="1"/>
  <c r="E54" i="20"/>
  <c r="D54" i="20" s="1"/>
  <c r="E51" i="20"/>
  <c r="D51" i="20" s="1"/>
  <c r="E22" i="20"/>
  <c r="D22" i="20" s="1"/>
  <c r="E128" i="20"/>
  <c r="D128" i="20" s="1"/>
  <c r="E125" i="20"/>
  <c r="D125" i="20" s="1"/>
  <c r="E122" i="20"/>
  <c r="D122" i="20" s="1"/>
  <c r="E119" i="20"/>
  <c r="D119" i="20" s="1"/>
  <c r="E116" i="20"/>
  <c r="D116" i="20" s="1"/>
  <c r="E113" i="20"/>
  <c r="D113" i="20" s="1"/>
  <c r="E48" i="20"/>
  <c r="D48" i="20" s="1"/>
  <c r="E45" i="20"/>
  <c r="D45" i="20" s="1"/>
  <c r="E42" i="20"/>
  <c r="D42" i="20" s="1"/>
  <c r="E39" i="20"/>
  <c r="D39" i="20" s="1"/>
  <c r="E36" i="20"/>
  <c r="D36" i="20" s="1"/>
  <c r="E33" i="20"/>
  <c r="D33" i="20" s="1"/>
  <c r="E30" i="20"/>
  <c r="D30" i="20" s="1"/>
  <c r="E27" i="20"/>
  <c r="D27" i="20" s="1"/>
  <c r="E24" i="20"/>
  <c r="D24" i="20" s="1"/>
  <c r="E21" i="20"/>
  <c r="D21" i="20" s="1"/>
  <c r="E18" i="20"/>
  <c r="D18" i="20" s="1"/>
  <c r="D416" i="20"/>
  <c r="E208" i="20"/>
  <c r="D208" i="20" s="1"/>
  <c r="E205" i="20"/>
  <c r="D205" i="20" s="1"/>
  <c r="E202" i="20"/>
  <c r="D202" i="20" s="1"/>
  <c r="E199" i="20"/>
  <c r="D199" i="20" s="1"/>
  <c r="E196" i="20"/>
  <c r="D196" i="20" s="1"/>
  <c r="E110" i="20"/>
  <c r="D110" i="20" s="1"/>
  <c r="E107" i="20"/>
  <c r="D107" i="20" s="1"/>
  <c r="E193" i="20"/>
  <c r="D193" i="20" s="1"/>
  <c r="E190" i="20"/>
  <c r="D190" i="20" s="1"/>
  <c r="E187" i="20"/>
  <c r="D187" i="20" s="1"/>
  <c r="E184" i="20"/>
  <c r="D184" i="20" s="1"/>
  <c r="E181" i="20"/>
  <c r="D181" i="20" s="1"/>
  <c r="E175" i="20"/>
  <c r="D175" i="20" s="1"/>
  <c r="E104" i="20"/>
  <c r="D104" i="20" s="1"/>
  <c r="E101" i="20"/>
  <c r="D101" i="20" s="1"/>
  <c r="E98" i="20"/>
  <c r="D98" i="20" s="1"/>
  <c r="E95" i="20"/>
  <c r="D95" i="20" s="1"/>
  <c r="E92" i="20"/>
  <c r="D92" i="20" s="1"/>
  <c r="E89" i="20"/>
  <c r="D89" i="20" s="1"/>
  <c r="E86" i="20"/>
  <c r="D86" i="20" s="1"/>
  <c r="E83" i="20"/>
  <c r="D83" i="20" s="1"/>
  <c r="E80" i="20"/>
  <c r="D80" i="20" s="1"/>
  <c r="E77" i="20"/>
  <c r="D77" i="20" s="1"/>
  <c r="E74" i="20"/>
  <c r="D74" i="20" s="1"/>
  <c r="F417" i="20"/>
  <c r="E172" i="20"/>
  <c r="D172" i="20" s="1"/>
  <c r="E169" i="20"/>
  <c r="D169" i="20" s="1"/>
  <c r="E166" i="20"/>
  <c r="D166" i="20" s="1"/>
  <c r="E163" i="20"/>
  <c r="D163" i="20" s="1"/>
  <c r="E160" i="20"/>
  <c r="D160" i="20" s="1"/>
  <c r="E157" i="20"/>
  <c r="D157" i="20" s="1"/>
  <c r="E154" i="20"/>
  <c r="D154" i="20" s="1"/>
  <c r="E151" i="20"/>
  <c r="D151" i="20" s="1"/>
  <c r="E148" i="20"/>
  <c r="D148" i="20" s="1"/>
  <c r="E145" i="20"/>
  <c r="D145" i="20" s="1"/>
  <c r="E142" i="20"/>
  <c r="D142" i="20" s="1"/>
  <c r="E139" i="20"/>
  <c r="D139" i="20" s="1"/>
  <c r="E136" i="20"/>
  <c r="D136" i="20" s="1"/>
  <c r="E133" i="20"/>
  <c r="D133" i="20" s="1"/>
  <c r="E71" i="20"/>
  <c r="D71" i="20" s="1"/>
  <c r="E68" i="20"/>
  <c r="D68" i="20" s="1"/>
  <c r="E65" i="20"/>
  <c r="D65" i="20" s="1"/>
  <c r="E62" i="20"/>
  <c r="D62" i="20" s="1"/>
  <c r="E59" i="20"/>
  <c r="D59" i="20" s="1"/>
  <c r="E56" i="20"/>
  <c r="D56" i="20" s="1"/>
  <c r="E53" i="20"/>
  <c r="D53" i="20" s="1"/>
  <c r="E172" i="19"/>
  <c r="E130" i="20"/>
  <c r="D130" i="20" s="1"/>
  <c r="E127" i="20"/>
  <c r="D127" i="20" s="1"/>
  <c r="E124" i="20"/>
  <c r="D124" i="20" s="1"/>
  <c r="E121" i="20"/>
  <c r="D121" i="20" s="1"/>
  <c r="E118" i="20"/>
  <c r="D118" i="20" s="1"/>
  <c r="E112" i="20"/>
  <c r="D112" i="20" s="1"/>
  <c r="E50" i="20"/>
  <c r="D50" i="20" s="1"/>
  <c r="E47" i="20"/>
  <c r="D47" i="20" s="1"/>
  <c r="E44" i="20"/>
  <c r="D44" i="20" s="1"/>
  <c r="E41" i="20"/>
  <c r="D41" i="20" s="1"/>
  <c r="E38" i="20"/>
  <c r="D38" i="20" s="1"/>
  <c r="E32" i="20"/>
  <c r="D32" i="20" s="1"/>
  <c r="E29" i="20"/>
  <c r="D29" i="20" s="1"/>
  <c r="E26" i="20"/>
  <c r="D26" i="20" s="1"/>
  <c r="E23" i="20"/>
  <c r="D23" i="20" s="1"/>
  <c r="E20" i="20"/>
  <c r="D20" i="20" s="1"/>
  <c r="E17" i="20"/>
  <c r="D17" i="20" s="1"/>
  <c r="E207" i="20"/>
  <c r="D207" i="20" s="1"/>
  <c r="E204" i="20"/>
  <c r="D204" i="20" s="1"/>
  <c r="E201" i="20"/>
  <c r="D201" i="20" s="1"/>
  <c r="E198" i="20"/>
  <c r="D198" i="20" s="1"/>
  <c r="E195" i="20"/>
  <c r="D195" i="20" s="1"/>
  <c r="E109" i="20"/>
  <c r="D109" i="20" s="1"/>
  <c r="E192" i="20"/>
  <c r="D192" i="20" s="1"/>
  <c r="E189" i="20"/>
  <c r="D189" i="20" s="1"/>
  <c r="E186" i="20"/>
  <c r="D186" i="20" s="1"/>
  <c r="E183" i="20"/>
  <c r="D183" i="20" s="1"/>
  <c r="E174" i="20"/>
  <c r="D174" i="20" s="1"/>
  <c r="E106" i="20"/>
  <c r="D106" i="20" s="1"/>
  <c r="E103" i="20"/>
  <c r="D103" i="20" s="1"/>
  <c r="E100" i="20"/>
  <c r="D100" i="20" s="1"/>
  <c r="E97" i="20"/>
  <c r="D97" i="20" s="1"/>
  <c r="E94" i="20"/>
  <c r="D94" i="20" s="1"/>
  <c r="E91" i="20"/>
  <c r="D91" i="20" s="1"/>
  <c r="E88" i="20"/>
  <c r="D88" i="20" s="1"/>
  <c r="E85" i="20"/>
  <c r="D85" i="20" s="1"/>
  <c r="E82" i="20"/>
  <c r="D82" i="20" s="1"/>
  <c r="E79" i="20"/>
  <c r="D79" i="20" s="1"/>
  <c r="E76" i="20"/>
  <c r="D76" i="20" s="1"/>
  <c r="E73" i="20"/>
  <c r="D73" i="20" s="1"/>
  <c r="F418" i="20"/>
  <c r="R179" i="17"/>
  <c r="M179" i="17"/>
  <c r="G417" i="20" s="1"/>
  <c r="E173" i="19"/>
  <c r="G188" i="19"/>
  <c r="I188" i="19" s="1"/>
  <c r="G178" i="19"/>
  <c r="I178" i="19" s="1"/>
  <c r="G137" i="19"/>
  <c r="I137" i="19" s="1"/>
  <c r="G82" i="19"/>
  <c r="I82" i="19" s="1"/>
  <c r="G69" i="19"/>
  <c r="I69" i="19" s="1"/>
  <c r="G74" i="19"/>
  <c r="I74" i="19" s="1"/>
  <c r="G67" i="19"/>
  <c r="I67" i="19" s="1"/>
  <c r="G196" i="19"/>
  <c r="I196" i="19" s="1"/>
  <c r="G186" i="19"/>
  <c r="I186" i="19" s="1"/>
  <c r="G181" i="19"/>
  <c r="I181" i="19" s="1"/>
  <c r="G171" i="19"/>
  <c r="I171" i="19" s="1"/>
  <c r="G159" i="19"/>
  <c r="I159" i="19" s="1"/>
  <c r="G157" i="19"/>
  <c r="I157" i="19" s="1"/>
  <c r="G149" i="19"/>
  <c r="I149" i="19" s="1"/>
  <c r="G130" i="19"/>
  <c r="I130" i="19" s="1"/>
  <c r="F128" i="19"/>
  <c r="H128" i="19" s="1"/>
  <c r="G117" i="19"/>
  <c r="I117" i="19" s="1"/>
  <c r="F100" i="19"/>
  <c r="H100" i="19" s="1"/>
  <c r="G65" i="19"/>
  <c r="I65" i="19" s="1"/>
  <c r="G49" i="19"/>
  <c r="I49" i="19" s="1"/>
  <c r="G33" i="19"/>
  <c r="I33" i="19" s="1"/>
  <c r="F104" i="19"/>
  <c r="H104" i="19" s="1"/>
  <c r="F72" i="19"/>
  <c r="H72" i="19" s="1"/>
  <c r="G70" i="19"/>
  <c r="I70" i="19" s="1"/>
  <c r="G63" i="19"/>
  <c r="I63" i="19" s="1"/>
  <c r="F56" i="19"/>
  <c r="H56" i="19" s="1"/>
  <c r="G54" i="19"/>
  <c r="I54" i="19" s="1"/>
  <c r="G47" i="19"/>
  <c r="I47" i="19" s="1"/>
  <c r="F40" i="19"/>
  <c r="H40" i="19" s="1"/>
  <c r="G38" i="19"/>
  <c r="I38" i="19" s="1"/>
  <c r="G31" i="19"/>
  <c r="I31" i="19" s="1"/>
  <c r="F24" i="19"/>
  <c r="H24" i="19" s="1"/>
  <c r="G22" i="19"/>
  <c r="I22" i="19" s="1"/>
  <c r="G15" i="19"/>
  <c r="I15" i="19" s="1"/>
  <c r="F8" i="19"/>
  <c r="H8" i="19" s="1"/>
  <c r="G138" i="19"/>
  <c r="I138" i="19" s="1"/>
  <c r="G89" i="19"/>
  <c r="I89" i="19" s="1"/>
  <c r="G113" i="19"/>
  <c r="I113" i="19" s="1"/>
  <c r="G107" i="19"/>
  <c r="I107" i="19" s="1"/>
  <c r="G91" i="19"/>
  <c r="I91" i="19" s="1"/>
  <c r="G85" i="19"/>
  <c r="I85" i="19" s="1"/>
  <c r="G61" i="19"/>
  <c r="I61" i="19" s="1"/>
  <c r="G45" i="19"/>
  <c r="I45" i="19" s="1"/>
  <c r="G29" i="19"/>
  <c r="I29" i="19" s="1"/>
  <c r="G13" i="19"/>
  <c r="I13" i="19" s="1"/>
  <c r="G79" i="19"/>
  <c r="I79" i="19" s="1"/>
  <c r="G75" i="19"/>
  <c r="I75" i="19" s="1"/>
  <c r="F68" i="19"/>
  <c r="H68" i="19" s="1"/>
  <c r="G66" i="19"/>
  <c r="I66" i="19" s="1"/>
  <c r="G59" i="19"/>
  <c r="I59" i="19" s="1"/>
  <c r="F52" i="19"/>
  <c r="H52" i="19" s="1"/>
  <c r="G50" i="19"/>
  <c r="I50" i="19" s="1"/>
  <c r="G43" i="19"/>
  <c r="I43" i="19" s="1"/>
  <c r="F36" i="19"/>
  <c r="H36" i="19" s="1"/>
  <c r="G34" i="19"/>
  <c r="I34" i="19" s="1"/>
  <c r="G27" i="19"/>
  <c r="I27" i="19" s="1"/>
  <c r="F20" i="19"/>
  <c r="H20" i="19" s="1"/>
  <c r="G18" i="19"/>
  <c r="I18" i="19" s="1"/>
  <c r="G11" i="19"/>
  <c r="I11" i="19" s="1"/>
  <c r="G187" i="19"/>
  <c r="I187" i="19" s="1"/>
  <c r="G154" i="19"/>
  <c r="I154" i="19" s="1"/>
  <c r="G97" i="19"/>
  <c r="I97" i="19" s="1"/>
  <c r="F152" i="19"/>
  <c r="H152" i="19" s="1"/>
  <c r="G118" i="19"/>
  <c r="I118" i="19" s="1"/>
  <c r="G101" i="19"/>
  <c r="I101" i="19" s="1"/>
  <c r="G99" i="19"/>
  <c r="I99" i="19" s="1"/>
  <c r="G161" i="19"/>
  <c r="I161" i="19" s="1"/>
  <c r="G151" i="19"/>
  <c r="I151" i="19" s="1"/>
  <c r="G145" i="19"/>
  <c r="I145" i="19" s="1"/>
  <c r="G139" i="19"/>
  <c r="I139" i="19" s="1"/>
  <c r="G133" i="19"/>
  <c r="I133" i="19" s="1"/>
  <c r="G127" i="19"/>
  <c r="I127" i="19" s="1"/>
  <c r="G121" i="19"/>
  <c r="I121" i="19" s="1"/>
  <c r="F80" i="19"/>
  <c r="H80" i="19" s="1"/>
  <c r="F168" i="19"/>
  <c r="H168" i="19" s="1"/>
  <c r="F148" i="19"/>
  <c r="H148" i="19" s="1"/>
  <c r="F136" i="19"/>
  <c r="H136" i="19" s="1"/>
  <c r="F124" i="19"/>
  <c r="H124" i="19" s="1"/>
  <c r="F76" i="19"/>
  <c r="H76" i="19" s="1"/>
  <c r="G162" i="19"/>
  <c r="I162" i="19" s="1"/>
  <c r="G155" i="19"/>
  <c r="I155" i="19" s="1"/>
  <c r="G119" i="19"/>
  <c r="I119" i="19" s="1"/>
  <c r="G146" i="19"/>
  <c r="I146" i="19" s="1"/>
  <c r="G134" i="19"/>
  <c r="I134" i="19" s="1"/>
  <c r="G122" i="19"/>
  <c r="I122" i="19" s="1"/>
  <c r="F116" i="19"/>
  <c r="H116" i="19" s="1"/>
  <c r="F108" i="19"/>
  <c r="H108" i="19" s="1"/>
  <c r="F92" i="19"/>
  <c r="H92" i="19" s="1"/>
  <c r="F88" i="19"/>
  <c r="H88" i="19" s="1"/>
  <c r="G153" i="19"/>
  <c r="I153" i="19" s="1"/>
  <c r="G147" i="19"/>
  <c r="I147" i="19" s="1"/>
  <c r="G141" i="19"/>
  <c r="I141" i="19" s="1"/>
  <c r="G135" i="19"/>
  <c r="I135" i="19" s="1"/>
  <c r="G129" i="19"/>
  <c r="I129" i="19" s="1"/>
  <c r="G123" i="19"/>
  <c r="I123" i="19" s="1"/>
  <c r="F160" i="19"/>
  <c r="H160" i="19" s="1"/>
  <c r="F144" i="19"/>
  <c r="H144" i="19" s="1"/>
  <c r="F132" i="19"/>
  <c r="H132" i="19" s="1"/>
  <c r="F120" i="19"/>
  <c r="H120" i="19" s="1"/>
  <c r="F84" i="19"/>
  <c r="H84" i="19" s="1"/>
  <c r="G102" i="19"/>
  <c r="I102" i="19" s="1"/>
  <c r="G98" i="19"/>
  <c r="I98" i="19" s="1"/>
  <c r="G94" i="19"/>
  <c r="I94" i="19" s="1"/>
  <c r="G90" i="19"/>
  <c r="I90" i="19" s="1"/>
  <c r="G78" i="19"/>
  <c r="I78" i="19" s="1"/>
  <c r="Q198" i="17"/>
  <c r="AA166" i="17"/>
  <c r="Z166" i="17"/>
  <c r="T167" i="17"/>
  <c r="V167" i="17"/>
  <c r="T163" i="17"/>
  <c r="W163" i="17" s="1"/>
  <c r="T180" i="17"/>
  <c r="W180" i="17" s="1"/>
  <c r="T166" i="17"/>
  <c r="W166" i="17" s="1"/>
  <c r="V166" i="17"/>
  <c r="Z184" i="17"/>
  <c r="AA184" i="17"/>
  <c r="T171" i="17"/>
  <c r="U171" i="17" s="1"/>
  <c r="Y186" i="17"/>
  <c r="R171" i="17"/>
  <c r="Y168" i="17"/>
  <c r="Y191" i="17"/>
  <c r="Y190" i="17"/>
  <c r="Y189" i="17"/>
  <c r="Y175" i="17"/>
  <c r="AA181" i="17"/>
  <c r="Y180" i="17"/>
  <c r="Z169" i="17"/>
  <c r="V189" i="17"/>
  <c r="W189" i="17" s="1"/>
  <c r="T191" i="17"/>
  <c r="W191" i="17" s="1"/>
  <c r="Z173" i="17"/>
  <c r="U189" i="17"/>
  <c r="Y182" i="17"/>
  <c r="Z182" i="17" s="1"/>
  <c r="Y163" i="17"/>
  <c r="T145" i="17"/>
  <c r="T116" i="17"/>
  <c r="V116" i="17"/>
  <c r="U116" i="17"/>
  <c r="T121" i="17"/>
  <c r="U121" i="17" s="1"/>
  <c r="V128" i="17"/>
  <c r="U128" i="17"/>
  <c r="Z130" i="17"/>
  <c r="AA130" i="17"/>
  <c r="T128" i="17"/>
  <c r="R135" i="17"/>
  <c r="T135" i="17" s="1"/>
  <c r="Y132" i="17"/>
  <c r="T140" i="17"/>
  <c r="Y116" i="17"/>
  <c r="Z116" i="17" s="1"/>
  <c r="Y150" i="17"/>
  <c r="Y141" i="17"/>
  <c r="AA142" i="17"/>
  <c r="R133" i="17"/>
  <c r="Y129" i="17"/>
  <c r="Z129" i="17" s="1"/>
  <c r="Y119" i="17"/>
  <c r="T123" i="17"/>
  <c r="Y117" i="17"/>
  <c r="Z117" i="17" s="1"/>
  <c r="AA138" i="17"/>
  <c r="R147" i="17"/>
  <c r="T147" i="17" s="1"/>
  <c r="Y120" i="17"/>
  <c r="T103" i="17"/>
  <c r="W103" i="17" s="1"/>
  <c r="Y103" i="17"/>
  <c r="U91" i="17"/>
  <c r="Y96" i="17"/>
  <c r="Z96" i="17" s="1"/>
  <c r="Y105" i="17"/>
  <c r="Y93" i="17"/>
  <c r="AA93" i="17" s="1"/>
  <c r="Y82" i="17"/>
  <c r="V97" i="17"/>
  <c r="W97" i="17" s="1"/>
  <c r="AA94" i="17"/>
  <c r="R98" i="17"/>
  <c r="T98" i="17" s="1"/>
  <c r="Z88" i="17"/>
  <c r="Z55" i="17"/>
  <c r="AA55" i="17"/>
  <c r="V67" i="17"/>
  <c r="T67" i="17"/>
  <c r="U67" i="17" s="1"/>
  <c r="Z67" i="17"/>
  <c r="AA67" i="17"/>
  <c r="Y58" i="17"/>
  <c r="R62" i="17"/>
  <c r="T62" i="17" s="1"/>
  <c r="U62" i="17" s="1"/>
  <c r="Y63" i="17"/>
  <c r="Y54" i="17"/>
  <c r="AA51" i="17"/>
  <c r="V198" i="17"/>
  <c r="R198" i="17"/>
  <c r="T198" i="17" s="1"/>
  <c r="W198" i="17" s="1"/>
  <c r="Q183" i="17"/>
  <c r="R183" i="17" s="1"/>
  <c r="M165" i="17"/>
  <c r="R165" i="17"/>
  <c r="T165" i="17" s="1"/>
  <c r="U165" i="17" s="1"/>
  <c r="R151" i="17"/>
  <c r="R136" i="17"/>
  <c r="T136" i="17" s="1"/>
  <c r="R101" i="17"/>
  <c r="T101" i="17" s="1"/>
  <c r="W101" i="17" s="1"/>
  <c r="X101" i="17" s="1"/>
  <c r="Q84" i="17"/>
  <c r="R84" i="17" s="1"/>
  <c r="M66" i="17"/>
  <c r="R66" i="17"/>
  <c r="T66" i="17" s="1"/>
  <c r="W66" i="17" s="1"/>
  <c r="R35" i="17"/>
  <c r="T190" i="17"/>
  <c r="U190" i="17"/>
  <c r="V190" i="17"/>
  <c r="W190" i="17"/>
  <c r="Z172" i="17"/>
  <c r="AA172" i="17"/>
  <c r="V160" i="17"/>
  <c r="T160" i="17"/>
  <c r="W160" i="17" s="1"/>
  <c r="U181" i="17"/>
  <c r="T181" i="17"/>
  <c r="V181" i="17"/>
  <c r="W181" i="17" s="1"/>
  <c r="T196" i="17"/>
  <c r="V196" i="17"/>
  <c r="U196" i="17"/>
  <c r="W196" i="17"/>
  <c r="T156" i="17"/>
  <c r="U156" i="17"/>
  <c r="V156" i="17"/>
  <c r="W156" i="17" s="1"/>
  <c r="V173" i="17"/>
  <c r="T150" i="17"/>
  <c r="U150" i="17" s="1"/>
  <c r="V150" i="17"/>
  <c r="T203" i="17"/>
  <c r="U203" i="17" s="1"/>
  <c r="V203" i="17"/>
  <c r="W203" i="17" s="1"/>
  <c r="T202" i="17"/>
  <c r="U202" i="17"/>
  <c r="V202" i="17"/>
  <c r="W202" i="17"/>
  <c r="T177" i="17"/>
  <c r="U177" i="17" s="1"/>
  <c r="V177" i="17"/>
  <c r="W177" i="17"/>
  <c r="U193" i="17"/>
  <c r="T193" i="17"/>
  <c r="W193" i="17" s="1"/>
  <c r="V193" i="17"/>
  <c r="V161" i="17"/>
  <c r="V188" i="17"/>
  <c r="T188" i="17"/>
  <c r="U188" i="17"/>
  <c r="W188" i="17"/>
  <c r="Z204" i="17"/>
  <c r="AA204" i="17"/>
  <c r="T182" i="17"/>
  <c r="W182" i="17" s="1"/>
  <c r="U182" i="17"/>
  <c r="V182" i="17"/>
  <c r="AA196" i="17"/>
  <c r="Z196" i="17"/>
  <c r="V174" i="17"/>
  <c r="V185" i="17"/>
  <c r="T168" i="17"/>
  <c r="V168" i="17"/>
  <c r="U168" i="17"/>
  <c r="W168" i="17"/>
  <c r="V157" i="17"/>
  <c r="T157" i="17"/>
  <c r="T194" i="17"/>
  <c r="U194" i="17"/>
  <c r="W194" i="17"/>
  <c r="T200" i="17"/>
  <c r="U200" i="17"/>
  <c r="W200" i="17"/>
  <c r="V153" i="17"/>
  <c r="T153" i="17"/>
  <c r="U153" i="17" s="1"/>
  <c r="V176" i="17"/>
  <c r="W176" i="17" s="1"/>
  <c r="T176" i="17"/>
  <c r="U176" i="17"/>
  <c r="V184" i="17"/>
  <c r="T184" i="17"/>
  <c r="U184" i="17" s="1"/>
  <c r="W184" i="17"/>
  <c r="T187" i="17"/>
  <c r="V187" i="17"/>
  <c r="T179" i="17"/>
  <c r="U179" i="17" s="1"/>
  <c r="V179" i="17"/>
  <c r="W179" i="17"/>
  <c r="Z174" i="17"/>
  <c r="AA174" i="17"/>
  <c r="V172" i="17"/>
  <c r="W172" i="17" s="1"/>
  <c r="T172" i="17"/>
  <c r="U172" i="17"/>
  <c r="V164" i="17"/>
  <c r="W164" i="17" s="1"/>
  <c r="T164" i="17"/>
  <c r="U164" i="17" s="1"/>
  <c r="T148" i="17"/>
  <c r="U148" i="17"/>
  <c r="V148" i="17"/>
  <c r="W148" i="17"/>
  <c r="Z205" i="17"/>
  <c r="AA205" i="17"/>
  <c r="T170" i="17"/>
  <c r="W170" i="17" s="1"/>
  <c r="V170" i="17"/>
  <c r="V178" i="17"/>
  <c r="T178" i="17"/>
  <c r="U178" i="17" s="1"/>
  <c r="V175" i="17"/>
  <c r="T175" i="17"/>
  <c r="U175" i="17" s="1"/>
  <c r="AA171" i="17"/>
  <c r="Z171" i="17"/>
  <c r="V169" i="17"/>
  <c r="AA188" i="17"/>
  <c r="AA185" i="17"/>
  <c r="AA182" i="17"/>
  <c r="Y170" i="17"/>
  <c r="U167" i="17"/>
  <c r="U159" i="17"/>
  <c r="AA157" i="17"/>
  <c r="V152" i="17"/>
  <c r="T146" i="17"/>
  <c r="U146" i="17"/>
  <c r="V146" i="17"/>
  <c r="Y137" i="17"/>
  <c r="R137" i="17"/>
  <c r="T129" i="17"/>
  <c r="U129" i="17" s="1"/>
  <c r="V129" i="17"/>
  <c r="T99" i="17"/>
  <c r="U99" i="17"/>
  <c r="V99" i="17"/>
  <c r="W99" i="17"/>
  <c r="AA90" i="17"/>
  <c r="Z90" i="17"/>
  <c r="T47" i="17"/>
  <c r="W47" i="17" s="1"/>
  <c r="V47" i="17"/>
  <c r="U180" i="17"/>
  <c r="AA176" i="17"/>
  <c r="U163" i="17"/>
  <c r="Z156" i="17"/>
  <c r="AA156" i="17"/>
  <c r="T141" i="17"/>
  <c r="U141" i="17"/>
  <c r="V141" i="17"/>
  <c r="W141" i="17" s="1"/>
  <c r="Z121" i="17"/>
  <c r="AA121" i="17"/>
  <c r="T104" i="17"/>
  <c r="U104" i="17" s="1"/>
  <c r="V104" i="17"/>
  <c r="W104" i="17"/>
  <c r="T32" i="17"/>
  <c r="U32" i="17"/>
  <c r="V32" i="17"/>
  <c r="W32" i="17"/>
  <c r="T25" i="17"/>
  <c r="W25" i="17" s="1"/>
  <c r="V25" i="17"/>
  <c r="T138" i="17"/>
  <c r="U138" i="17"/>
  <c r="V138" i="17"/>
  <c r="W138" i="17" s="1"/>
  <c r="Z145" i="17"/>
  <c r="AA145" i="17"/>
  <c r="T134" i="17"/>
  <c r="U134" i="17"/>
  <c r="V134" i="17"/>
  <c r="W134" i="17" s="1"/>
  <c r="W123" i="17"/>
  <c r="T118" i="17"/>
  <c r="U118" i="17" s="1"/>
  <c r="V118" i="17"/>
  <c r="T107" i="17"/>
  <c r="U107" i="17" s="1"/>
  <c r="W107" i="17"/>
  <c r="T89" i="17"/>
  <c r="V89" i="17"/>
  <c r="W89" i="17"/>
  <c r="U89" i="17"/>
  <c r="W85" i="17"/>
  <c r="T73" i="17"/>
  <c r="U73" i="17" s="1"/>
  <c r="V73" i="17"/>
  <c r="W73" i="17"/>
  <c r="T27" i="17"/>
  <c r="U27" i="17" s="1"/>
  <c r="V27" i="17"/>
  <c r="W27" i="17"/>
  <c r="Z141" i="17"/>
  <c r="AA141" i="17"/>
  <c r="Y203" i="17"/>
  <c r="W167" i="17"/>
  <c r="T124" i="17"/>
  <c r="U124" i="17" s="1"/>
  <c r="V124" i="17"/>
  <c r="Z120" i="17"/>
  <c r="AA120" i="17"/>
  <c r="T119" i="17"/>
  <c r="U119" i="17"/>
  <c r="V119" i="17"/>
  <c r="W119" i="17"/>
  <c r="V109" i="17"/>
  <c r="T109" i="17"/>
  <c r="U109" i="17" s="1"/>
  <c r="T105" i="17"/>
  <c r="U105" i="17" s="1"/>
  <c r="V105" i="17"/>
  <c r="W105" i="17" s="1"/>
  <c r="R102" i="17"/>
  <c r="T102" i="17" s="1"/>
  <c r="Y102" i="17"/>
  <c r="V100" i="17"/>
  <c r="T77" i="17"/>
  <c r="U77" i="17" s="1"/>
  <c r="V77" i="17"/>
  <c r="W77" i="17"/>
  <c r="Y177" i="17"/>
  <c r="T139" i="17"/>
  <c r="W139" i="17" s="1"/>
  <c r="U139" i="17"/>
  <c r="V139" i="17"/>
  <c r="U94" i="17"/>
  <c r="V94" i="17"/>
  <c r="W94" i="17" s="1"/>
  <c r="T94" i="17"/>
  <c r="R174" i="17"/>
  <c r="T174" i="17" s="1"/>
  <c r="U166" i="17"/>
  <c r="V162" i="17"/>
  <c r="W159" i="17"/>
  <c r="R157" i="17"/>
  <c r="W157" i="17" s="1"/>
  <c r="Z144" i="17"/>
  <c r="AA144" i="17"/>
  <c r="Z133" i="17"/>
  <c r="AA133" i="17"/>
  <c r="T82" i="17"/>
  <c r="U82" i="17" s="1"/>
  <c r="V82" i="17"/>
  <c r="T186" i="17"/>
  <c r="W186" i="17" s="1"/>
  <c r="Y149" i="17"/>
  <c r="R149" i="17"/>
  <c r="T149" i="17" s="1"/>
  <c r="Z147" i="17"/>
  <c r="AA147" i="17"/>
  <c r="T143" i="17"/>
  <c r="U143" i="17" s="1"/>
  <c r="V143" i="17"/>
  <c r="W143" i="17"/>
  <c r="W135" i="17"/>
  <c r="T130" i="17"/>
  <c r="U130" i="17" s="1"/>
  <c r="V130" i="17"/>
  <c r="V125" i="17"/>
  <c r="T120" i="17"/>
  <c r="U120" i="17" s="1"/>
  <c r="V120" i="17"/>
  <c r="Z97" i="17"/>
  <c r="AA97" i="17"/>
  <c r="R95" i="17"/>
  <c r="Y95" i="17"/>
  <c r="T86" i="17"/>
  <c r="W86" i="17" s="1"/>
  <c r="V86" i="17"/>
  <c r="R197" i="17"/>
  <c r="AA160" i="17"/>
  <c r="AA153" i="17"/>
  <c r="U142" i="17"/>
  <c r="V142" i="17"/>
  <c r="W142" i="17" s="1"/>
  <c r="V136" i="17"/>
  <c r="Z132" i="17"/>
  <c r="AA132" i="17"/>
  <c r="T131" i="17"/>
  <c r="W131" i="17" s="1"/>
  <c r="U131" i="17"/>
  <c r="V131" i="17"/>
  <c r="T115" i="17"/>
  <c r="U115" i="17"/>
  <c r="V115" i="17"/>
  <c r="W115" i="17"/>
  <c r="T114" i="17"/>
  <c r="U114" i="17" s="1"/>
  <c r="V114" i="17"/>
  <c r="W114" i="17"/>
  <c r="Y112" i="17"/>
  <c r="R112" i="17"/>
  <c r="V110" i="17"/>
  <c r="V101" i="17"/>
  <c r="T96" i="17"/>
  <c r="U96" i="17" s="1"/>
  <c r="V96" i="17"/>
  <c r="R59" i="17"/>
  <c r="T59" i="17" s="1"/>
  <c r="Y59" i="17"/>
  <c r="V205" i="17"/>
  <c r="V199" i="17"/>
  <c r="W199" i="17" s="1"/>
  <c r="AA192" i="17"/>
  <c r="R185" i="17"/>
  <c r="R169" i="17"/>
  <c r="T169" i="17" s="1"/>
  <c r="U169" i="17" s="1"/>
  <c r="V165" i="17"/>
  <c r="T158" i="17"/>
  <c r="W158" i="17" s="1"/>
  <c r="T144" i="17"/>
  <c r="U144" i="17"/>
  <c r="W144" i="17"/>
  <c r="Z123" i="17"/>
  <c r="AA123" i="17"/>
  <c r="V106" i="17"/>
  <c r="T106" i="17"/>
  <c r="U106" i="17" s="1"/>
  <c r="W106" i="17"/>
  <c r="T34" i="17"/>
  <c r="U34" i="17"/>
  <c r="V34" i="17"/>
  <c r="W34" i="17"/>
  <c r="U199" i="17"/>
  <c r="T155" i="17"/>
  <c r="U155" i="17"/>
  <c r="W155" i="17"/>
  <c r="V154" i="17"/>
  <c r="W154" i="17" s="1"/>
  <c r="T137" i="17"/>
  <c r="V137" i="17"/>
  <c r="W137" i="17" s="1"/>
  <c r="T132" i="17"/>
  <c r="U132" i="17" s="1"/>
  <c r="V132" i="17"/>
  <c r="Z113" i="17"/>
  <c r="AA113" i="17"/>
  <c r="Z107" i="17"/>
  <c r="AA107" i="17"/>
  <c r="T93" i="17"/>
  <c r="W93" i="17" s="1"/>
  <c r="V93" i="17"/>
  <c r="T87" i="17"/>
  <c r="U87" i="17" s="1"/>
  <c r="V87" i="17"/>
  <c r="W87" i="17" s="1"/>
  <c r="T122" i="17"/>
  <c r="W122" i="17" s="1"/>
  <c r="U122" i="17"/>
  <c r="V122" i="17"/>
  <c r="R173" i="17"/>
  <c r="R205" i="17"/>
  <c r="Y167" i="17"/>
  <c r="U154" i="17"/>
  <c r="T152" i="17"/>
  <c r="W152" i="17" s="1"/>
  <c r="V149" i="17"/>
  <c r="Y146" i="17"/>
  <c r="U145" i="17"/>
  <c r="V145" i="17"/>
  <c r="W145" i="17" s="1"/>
  <c r="U140" i="17"/>
  <c r="T127" i="17"/>
  <c r="V127" i="17"/>
  <c r="T126" i="17"/>
  <c r="U126" i="17" s="1"/>
  <c r="V126" i="17"/>
  <c r="W126" i="17" s="1"/>
  <c r="Y125" i="17"/>
  <c r="R125" i="17"/>
  <c r="T125" i="17" s="1"/>
  <c r="T117" i="17"/>
  <c r="U117" i="17"/>
  <c r="V117" i="17"/>
  <c r="W117" i="17" s="1"/>
  <c r="T111" i="17"/>
  <c r="U111" i="17" s="1"/>
  <c r="V111" i="17"/>
  <c r="R78" i="17"/>
  <c r="Y78" i="17"/>
  <c r="T75" i="17"/>
  <c r="U75" i="17"/>
  <c r="V75" i="17"/>
  <c r="W75" i="17"/>
  <c r="Y64" i="17"/>
  <c r="R64" i="17"/>
  <c r="W195" i="17"/>
  <c r="T162" i="17"/>
  <c r="U162" i="17" s="1"/>
  <c r="W204" i="17"/>
  <c r="V171" i="17"/>
  <c r="R161" i="17"/>
  <c r="T161" i="17" s="1"/>
  <c r="Z135" i="17"/>
  <c r="AA135" i="17"/>
  <c r="U135" i="17"/>
  <c r="AA129" i="17"/>
  <c r="U123" i="17"/>
  <c r="AA117" i="17"/>
  <c r="AA106" i="17"/>
  <c r="U103" i="17"/>
  <c r="T92" i="17"/>
  <c r="U92" i="17" s="1"/>
  <c r="V92" i="17"/>
  <c r="W92" i="17" s="1"/>
  <c r="T68" i="17"/>
  <c r="W68" i="17" s="1"/>
  <c r="U68" i="17"/>
  <c r="V68" i="17"/>
  <c r="V66" i="17"/>
  <c r="Z65" i="17"/>
  <c r="AA65" i="17"/>
  <c r="V60" i="17"/>
  <c r="T53" i="17"/>
  <c r="U53" i="17"/>
  <c r="V53" i="17"/>
  <c r="W53" i="17" s="1"/>
  <c r="X53" i="17" s="1"/>
  <c r="Z38" i="17"/>
  <c r="AA38" i="17"/>
  <c r="T33" i="17"/>
  <c r="U33" i="17" s="1"/>
  <c r="Y134" i="17"/>
  <c r="Y122" i="17"/>
  <c r="T61" i="17"/>
  <c r="U61" i="17"/>
  <c r="V61" i="17"/>
  <c r="W61" i="17"/>
  <c r="T35" i="17"/>
  <c r="U35" i="17" s="1"/>
  <c r="V35" i="17"/>
  <c r="Z105" i="17"/>
  <c r="AA105" i="17"/>
  <c r="W74" i="17"/>
  <c r="Y52" i="17"/>
  <c r="R52" i="17"/>
  <c r="T41" i="17"/>
  <c r="U41" i="17"/>
  <c r="V41" i="17"/>
  <c r="W41" i="17"/>
  <c r="T26" i="17"/>
  <c r="U26" i="17" s="1"/>
  <c r="T113" i="17"/>
  <c r="U113" i="17" s="1"/>
  <c r="V113" i="17"/>
  <c r="W113" i="17"/>
  <c r="Y111" i="17"/>
  <c r="U108" i="17"/>
  <c r="W108" i="17"/>
  <c r="Y101" i="17"/>
  <c r="Z93" i="17"/>
  <c r="AA86" i="17"/>
  <c r="Z71" i="17"/>
  <c r="AA71" i="17"/>
  <c r="T70" i="17"/>
  <c r="U70" i="17" s="1"/>
  <c r="V70" i="17"/>
  <c r="W70" i="17"/>
  <c r="T56" i="17"/>
  <c r="W56" i="17" s="1"/>
  <c r="U56" i="17"/>
  <c r="V56" i="17"/>
  <c r="T54" i="17"/>
  <c r="U54" i="17" s="1"/>
  <c r="V54" i="17"/>
  <c r="W54" i="17"/>
  <c r="U48" i="17"/>
  <c r="V48" i="17"/>
  <c r="W48" i="17" s="1"/>
  <c r="U97" i="17"/>
  <c r="Y83" i="17"/>
  <c r="T69" i="17"/>
  <c r="W69" i="17" s="1"/>
  <c r="U69" i="17"/>
  <c r="T63" i="17"/>
  <c r="V63" i="17"/>
  <c r="T49" i="17"/>
  <c r="U49" i="17" s="1"/>
  <c r="V49" i="17"/>
  <c r="Y40" i="17"/>
  <c r="R40" i="17"/>
  <c r="T29" i="17"/>
  <c r="W29" i="17" s="1"/>
  <c r="U29" i="17"/>
  <c r="V29" i="17"/>
  <c r="Y23" i="17"/>
  <c r="T22" i="17"/>
  <c r="U22" i="17"/>
  <c r="V22" i="17"/>
  <c r="W22" i="17"/>
  <c r="AA152" i="17"/>
  <c r="AA140" i="17"/>
  <c r="AA128" i="17"/>
  <c r="AA116" i="17"/>
  <c r="AA109" i="17"/>
  <c r="AA104" i="17"/>
  <c r="AA99" i="17"/>
  <c r="T90" i="17"/>
  <c r="U90" i="17" s="1"/>
  <c r="Y87" i="17"/>
  <c r="V81" i="17"/>
  <c r="W81" i="17" s="1"/>
  <c r="Z74" i="17"/>
  <c r="AA74" i="17"/>
  <c r="T71" i="17"/>
  <c r="U71" i="17"/>
  <c r="V71" i="17"/>
  <c r="W71" i="17"/>
  <c r="T42" i="17"/>
  <c r="U42" i="17" s="1"/>
  <c r="V42" i="17"/>
  <c r="Z41" i="17"/>
  <c r="AA41" i="17"/>
  <c r="V38" i="17"/>
  <c r="U36" i="17"/>
  <c r="V36" i="17"/>
  <c r="W36" i="17"/>
  <c r="R88" i="17"/>
  <c r="Y85" i="17"/>
  <c r="W83" i="17"/>
  <c r="U81" i="17"/>
  <c r="V80" i="17"/>
  <c r="T58" i="17"/>
  <c r="U58" i="17"/>
  <c r="V58" i="17"/>
  <c r="W58" i="17"/>
  <c r="T44" i="17"/>
  <c r="W44" i="17" s="1"/>
  <c r="U44" i="17"/>
  <c r="V44" i="17"/>
  <c r="T37" i="17"/>
  <c r="U37" i="17"/>
  <c r="V37" i="17"/>
  <c r="W37" i="17" s="1"/>
  <c r="Y28" i="17"/>
  <c r="R28" i="17"/>
  <c r="T23" i="17"/>
  <c r="U23" i="17"/>
  <c r="V23" i="17"/>
  <c r="W23" i="17"/>
  <c r="T21" i="17"/>
  <c r="W21" i="17" s="1"/>
  <c r="AA108" i="17"/>
  <c r="Y92" i="17"/>
  <c r="V83" i="17"/>
  <c r="T78" i="17"/>
  <c r="U78" i="17"/>
  <c r="W78" i="17"/>
  <c r="AA73" i="17"/>
  <c r="Z62" i="17"/>
  <c r="AA62" i="17"/>
  <c r="T57" i="17"/>
  <c r="W57" i="17" s="1"/>
  <c r="U57" i="17"/>
  <c r="T51" i="17"/>
  <c r="U51" i="17" s="1"/>
  <c r="V51" i="17"/>
  <c r="W51" i="17"/>
  <c r="T50" i="17"/>
  <c r="U50" i="17" s="1"/>
  <c r="T30" i="17"/>
  <c r="U30" i="17"/>
  <c r="V30" i="17"/>
  <c r="W30" i="17"/>
  <c r="Z29" i="17"/>
  <c r="AA29" i="17"/>
  <c r="R110" i="17"/>
  <c r="V79" i="17"/>
  <c r="W79" i="17"/>
  <c r="Y76" i="17"/>
  <c r="R76" i="17"/>
  <c r="V59" i="17"/>
  <c r="W33" i="17"/>
  <c r="W140" i="17"/>
  <c r="V133" i="17"/>
  <c r="W128" i="17"/>
  <c r="V121" i="17"/>
  <c r="W121" i="17" s="1"/>
  <c r="W116" i="17"/>
  <c r="R100" i="17"/>
  <c r="V98" i="17"/>
  <c r="V84" i="17"/>
  <c r="T83" i="17"/>
  <c r="U83" i="17" s="1"/>
  <c r="V74" i="17"/>
  <c r="U72" i="17"/>
  <c r="V72" i="17"/>
  <c r="W72" i="17"/>
  <c r="T65" i="17"/>
  <c r="U65" i="17" s="1"/>
  <c r="V65" i="17"/>
  <c r="T60" i="17"/>
  <c r="U60" i="17" s="1"/>
  <c r="Y47" i="17"/>
  <c r="T46" i="17"/>
  <c r="W46" i="17" s="1"/>
  <c r="U46" i="17"/>
  <c r="V46" i="17"/>
  <c r="T39" i="17"/>
  <c r="U39" i="17"/>
  <c r="V39" i="17"/>
  <c r="W39" i="17"/>
  <c r="T38" i="17"/>
  <c r="U38" i="17" s="1"/>
  <c r="V33" i="17"/>
  <c r="W91" i="17"/>
  <c r="T85" i="17"/>
  <c r="U85" i="17" s="1"/>
  <c r="R80" i="17"/>
  <c r="Y80" i="17"/>
  <c r="U74" i="17"/>
  <c r="Z50" i="17"/>
  <c r="AA50" i="17"/>
  <c r="T45" i="17"/>
  <c r="W45" i="17" s="1"/>
  <c r="U45" i="17"/>
  <c r="V26" i="17"/>
  <c r="U24" i="17"/>
  <c r="V24" i="17"/>
  <c r="W24" i="17" s="1"/>
  <c r="Y68" i="17"/>
  <c r="Y56" i="17"/>
  <c r="Y44" i="17"/>
  <c r="Y32" i="17"/>
  <c r="AA72" i="17"/>
  <c r="AA81" i="17"/>
  <c r="AA69" i="17"/>
  <c r="AA57" i="17"/>
  <c r="AA45" i="17"/>
  <c r="AA33" i="17"/>
  <c r="W67" i="17"/>
  <c r="W55" i="17"/>
  <c r="W43" i="17"/>
  <c r="W31" i="17"/>
  <c r="C27" i="6"/>
  <c r="C26" i="6"/>
  <c r="J16" i="17"/>
  <c r="AE4" i="15"/>
  <c r="AD4" i="15" s="1"/>
  <c r="AE3" i="15"/>
  <c r="AD3" i="15" s="1"/>
  <c r="AE2" i="15"/>
  <c r="AD2" i="15" s="1"/>
  <c r="H414" i="20" l="1"/>
  <c r="I414" i="20"/>
  <c r="H419" i="20"/>
  <c r="I419" i="20"/>
  <c r="H415" i="20"/>
  <c r="I415" i="20"/>
  <c r="C177" i="20"/>
  <c r="C171" i="19"/>
  <c r="H275" i="20"/>
  <c r="I275" i="20"/>
  <c r="Z34" i="17"/>
  <c r="C34" i="20"/>
  <c r="C28" i="19"/>
  <c r="AA34" i="17"/>
  <c r="H274" i="20"/>
  <c r="I274" i="20"/>
  <c r="D31" i="19"/>
  <c r="F37" i="20" s="1"/>
  <c r="E37" i="20"/>
  <c r="D37" i="20" s="1"/>
  <c r="H271" i="20"/>
  <c r="I271" i="20"/>
  <c r="H272" i="20"/>
  <c r="I272" i="20"/>
  <c r="G32" i="19"/>
  <c r="I32" i="19" s="1"/>
  <c r="F32" i="19"/>
  <c r="H32" i="19" s="1"/>
  <c r="W35" i="17"/>
  <c r="G28" i="19"/>
  <c r="I28" i="19" s="1"/>
  <c r="F28" i="19"/>
  <c r="H28" i="19" s="1"/>
  <c r="X179" i="17"/>
  <c r="H417" i="20"/>
  <c r="I417" i="20"/>
  <c r="G174" i="19"/>
  <c r="I174" i="19" s="1"/>
  <c r="F174" i="19"/>
  <c r="H174" i="19" s="1"/>
  <c r="C180" i="20"/>
  <c r="C174" i="19"/>
  <c r="H418" i="20"/>
  <c r="I418" i="20"/>
  <c r="D172" i="19"/>
  <c r="F178" i="20" s="1"/>
  <c r="E178" i="20"/>
  <c r="D178" i="20" s="1"/>
  <c r="G172" i="19"/>
  <c r="I172" i="19" s="1"/>
  <c r="F172" i="19"/>
  <c r="H172" i="19" s="1"/>
  <c r="Y179" i="17"/>
  <c r="C179" i="20" s="1"/>
  <c r="Z179" i="17"/>
  <c r="T173" i="17"/>
  <c r="U173" i="17" s="1"/>
  <c r="Z180" i="17"/>
  <c r="AA180" i="17"/>
  <c r="AA175" i="17"/>
  <c r="Z175" i="17"/>
  <c r="Z189" i="17"/>
  <c r="AA189" i="17"/>
  <c r="Z190" i="17"/>
  <c r="AA190" i="17"/>
  <c r="W171" i="17"/>
  <c r="W187" i="17"/>
  <c r="AA163" i="17"/>
  <c r="Z163" i="17"/>
  <c r="Z191" i="17"/>
  <c r="AA191" i="17"/>
  <c r="Z168" i="17"/>
  <c r="AA168" i="17"/>
  <c r="U191" i="17"/>
  <c r="AA186" i="17"/>
  <c r="Z186" i="17"/>
  <c r="W136" i="17"/>
  <c r="U136" i="17"/>
  <c r="U133" i="17"/>
  <c r="U147" i="17"/>
  <c r="W147" i="17"/>
  <c r="Z119" i="17"/>
  <c r="AA119" i="17"/>
  <c r="T151" i="17"/>
  <c r="U151" i="17" s="1"/>
  <c r="U152" i="17"/>
  <c r="AA150" i="17"/>
  <c r="Z150" i="17"/>
  <c r="W120" i="17"/>
  <c r="T133" i="17"/>
  <c r="W133" i="17" s="1"/>
  <c r="W127" i="17"/>
  <c r="W124" i="17"/>
  <c r="W150" i="17"/>
  <c r="U137" i="17"/>
  <c r="W132" i="17"/>
  <c r="U93" i="17"/>
  <c r="Z82" i="17"/>
  <c r="AA82" i="17"/>
  <c r="W96" i="17"/>
  <c r="AA96" i="17"/>
  <c r="Z103" i="17"/>
  <c r="AA103" i="17"/>
  <c r="W82" i="17"/>
  <c r="W98" i="17"/>
  <c r="U98" i="17"/>
  <c r="U59" i="17"/>
  <c r="W59" i="17"/>
  <c r="AA54" i="17"/>
  <c r="Z54" i="17"/>
  <c r="Z63" i="17"/>
  <c r="AA63" i="17"/>
  <c r="Z58" i="17"/>
  <c r="AA58" i="17"/>
  <c r="W65" i="17"/>
  <c r="W63" i="17"/>
  <c r="X198" i="17"/>
  <c r="Y198" i="17"/>
  <c r="T183" i="17"/>
  <c r="W183" i="17" s="1"/>
  <c r="W165" i="17"/>
  <c r="X151" i="17"/>
  <c r="Y151" i="17"/>
  <c r="Y136" i="17"/>
  <c r="X136" i="17"/>
  <c r="T84" i="17"/>
  <c r="U84" i="17" s="1"/>
  <c r="X66" i="17"/>
  <c r="Y66" i="17"/>
  <c r="Y53" i="17"/>
  <c r="Y35" i="17"/>
  <c r="W125" i="17"/>
  <c r="U125" i="17"/>
  <c r="W205" i="17"/>
  <c r="U63" i="17"/>
  <c r="W26" i="17"/>
  <c r="U66" i="17"/>
  <c r="T64" i="17"/>
  <c r="W64" i="17" s="1"/>
  <c r="U64" i="17"/>
  <c r="U127" i="17"/>
  <c r="U86" i="17"/>
  <c r="U25" i="17"/>
  <c r="U47" i="17"/>
  <c r="U170" i="17"/>
  <c r="U187" i="17"/>
  <c r="W153" i="17"/>
  <c r="W174" i="17"/>
  <c r="U149" i="17"/>
  <c r="T88" i="17"/>
  <c r="U88" i="17" s="1"/>
  <c r="Z64" i="17"/>
  <c r="AA64" i="17"/>
  <c r="T205" i="17"/>
  <c r="T100" i="17"/>
  <c r="U100" i="17" s="1"/>
  <c r="Z137" i="17"/>
  <c r="AA137" i="17"/>
  <c r="AA170" i="17"/>
  <c r="Z170" i="17"/>
  <c r="U157" i="17"/>
  <c r="Z85" i="17"/>
  <c r="AA85" i="17"/>
  <c r="T40" i="17"/>
  <c r="U40" i="17"/>
  <c r="W40" i="17"/>
  <c r="Z59" i="17"/>
  <c r="AA59" i="17"/>
  <c r="Z149" i="17"/>
  <c r="AA149" i="17"/>
  <c r="AA102" i="17"/>
  <c r="Z102" i="17"/>
  <c r="U205" i="17"/>
  <c r="U186" i="17"/>
  <c r="U174" i="17"/>
  <c r="U198" i="17"/>
  <c r="U160" i="17"/>
  <c r="AA203" i="17"/>
  <c r="Z203" i="17"/>
  <c r="Z40" i="17"/>
  <c r="AA40" i="17"/>
  <c r="W149" i="17"/>
  <c r="T110" i="17"/>
  <c r="U110" i="17" s="1"/>
  <c r="Z95" i="17"/>
  <c r="AA95" i="17"/>
  <c r="Z177" i="17"/>
  <c r="AA177" i="17"/>
  <c r="U102" i="17"/>
  <c r="W102" i="17"/>
  <c r="Z47" i="17"/>
  <c r="AA47" i="17"/>
  <c r="T76" i="17"/>
  <c r="U76" i="17"/>
  <c r="W76" i="17"/>
  <c r="T28" i="17"/>
  <c r="U28" i="17"/>
  <c r="W28" i="17"/>
  <c r="W49" i="17"/>
  <c r="Z83" i="17"/>
  <c r="AA83" i="17"/>
  <c r="Z101" i="17"/>
  <c r="AA101" i="17"/>
  <c r="W146" i="17"/>
  <c r="W175" i="17"/>
  <c r="Z76" i="17"/>
  <c r="AA76" i="17"/>
  <c r="Z28" i="17"/>
  <c r="AA28" i="17"/>
  <c r="T52" i="17"/>
  <c r="U52" i="17" s="1"/>
  <c r="W60" i="17"/>
  <c r="Z125" i="17"/>
  <c r="AA125" i="17"/>
  <c r="W90" i="17"/>
  <c r="T112" i="17"/>
  <c r="U112" i="17" s="1"/>
  <c r="W130" i="17"/>
  <c r="W161" i="17"/>
  <c r="W50" i="17"/>
  <c r="Z52" i="17"/>
  <c r="AA52" i="17"/>
  <c r="AA78" i="17"/>
  <c r="Z78" i="17"/>
  <c r="Z146" i="17"/>
  <c r="AA146" i="17"/>
  <c r="U158" i="17"/>
  <c r="AA112" i="17"/>
  <c r="Z112" i="17"/>
  <c r="T197" i="17"/>
  <c r="U197" i="17" s="1"/>
  <c r="T95" i="17"/>
  <c r="U95" i="17" s="1"/>
  <c r="Z44" i="17"/>
  <c r="AA44" i="17"/>
  <c r="W162" i="17"/>
  <c r="W178" i="17"/>
  <c r="U161" i="17"/>
  <c r="W111" i="17"/>
  <c r="W129" i="17"/>
  <c r="W169" i="17"/>
  <c r="T185" i="17"/>
  <c r="W185" i="17" s="1"/>
  <c r="W173" i="17"/>
  <c r="W38" i="17"/>
  <c r="Z122" i="17"/>
  <c r="AA122" i="17"/>
  <c r="W42" i="17"/>
  <c r="Z134" i="17"/>
  <c r="AA134" i="17"/>
  <c r="Z68" i="17"/>
  <c r="AA68" i="17"/>
  <c r="T80" i="17"/>
  <c r="W80" i="17" s="1"/>
  <c r="Z23" i="17"/>
  <c r="AA23" i="17"/>
  <c r="W62" i="17"/>
  <c r="U101" i="17"/>
  <c r="W109" i="17"/>
  <c r="Z32" i="17"/>
  <c r="AA32" i="17"/>
  <c r="Z80" i="17"/>
  <c r="AA80" i="17"/>
  <c r="Z87" i="17"/>
  <c r="AA87" i="17"/>
  <c r="Z111" i="17"/>
  <c r="AA111" i="17"/>
  <c r="Z56" i="17"/>
  <c r="AA56" i="17"/>
  <c r="Z92" i="17"/>
  <c r="AA92" i="17"/>
  <c r="U21" i="17"/>
  <c r="Z167" i="17"/>
  <c r="AA167" i="17"/>
  <c r="W118" i="17"/>
  <c r="K89" i="15"/>
  <c r="K90" i="15"/>
  <c r="K91" i="15"/>
  <c r="K92" i="15"/>
  <c r="K93" i="15"/>
  <c r="O93" i="15"/>
  <c r="W93" i="15" s="1"/>
  <c r="M93" i="15"/>
  <c r="P93" i="15" s="1"/>
  <c r="F93" i="15"/>
  <c r="O92" i="15"/>
  <c r="W92" i="15" s="1"/>
  <c r="M92" i="15"/>
  <c r="P92" i="15" s="1"/>
  <c r="F92" i="15"/>
  <c r="O91" i="15"/>
  <c r="W91" i="15" s="1"/>
  <c r="M91" i="15"/>
  <c r="P91" i="15" s="1"/>
  <c r="F91" i="15"/>
  <c r="O90" i="15"/>
  <c r="W90" i="15" s="1"/>
  <c r="M90" i="15"/>
  <c r="P90" i="15" s="1"/>
  <c r="F90" i="15"/>
  <c r="G90" i="15" s="1"/>
  <c r="O89" i="15"/>
  <c r="M89" i="15"/>
  <c r="P89" i="15" s="1"/>
  <c r="E89" i="15"/>
  <c r="F89" i="15" s="1"/>
  <c r="O88" i="15"/>
  <c r="M88" i="15"/>
  <c r="P88" i="15" s="1"/>
  <c r="K88" i="15"/>
  <c r="E88" i="15"/>
  <c r="O87" i="15"/>
  <c r="M87" i="15"/>
  <c r="P87" i="15" s="1"/>
  <c r="K87" i="15"/>
  <c r="E87" i="15"/>
  <c r="F87" i="15" s="1"/>
  <c r="O86" i="15"/>
  <c r="M86" i="15"/>
  <c r="P86" i="15" s="1"/>
  <c r="K86" i="15"/>
  <c r="E86" i="15"/>
  <c r="F86" i="15" s="1"/>
  <c r="O85" i="15"/>
  <c r="M85" i="15"/>
  <c r="P85" i="15" s="1"/>
  <c r="K85" i="15"/>
  <c r="E85" i="15"/>
  <c r="F85" i="15" s="1"/>
  <c r="O84" i="15"/>
  <c r="M84" i="15"/>
  <c r="P84" i="15" s="1"/>
  <c r="K84" i="15"/>
  <c r="E84" i="15"/>
  <c r="F84" i="15" s="1"/>
  <c r="O83" i="15"/>
  <c r="M83" i="15"/>
  <c r="P83" i="15" s="1"/>
  <c r="K83" i="15"/>
  <c r="E83" i="15"/>
  <c r="F83" i="15" s="1"/>
  <c r="G83" i="15" s="1"/>
  <c r="O82" i="15"/>
  <c r="M82" i="15"/>
  <c r="N82" i="15" s="1"/>
  <c r="K82" i="15"/>
  <c r="E82" i="15"/>
  <c r="F82" i="15" s="1"/>
  <c r="O81" i="15"/>
  <c r="M81" i="15"/>
  <c r="P81" i="15" s="1"/>
  <c r="K81" i="15"/>
  <c r="E81" i="15"/>
  <c r="F81" i="15" s="1"/>
  <c r="O80" i="15"/>
  <c r="M80" i="15"/>
  <c r="P80" i="15" s="1"/>
  <c r="K80" i="15"/>
  <c r="E80" i="15"/>
  <c r="F80" i="15" s="1"/>
  <c r="O79" i="15"/>
  <c r="M79" i="15"/>
  <c r="N79" i="15" s="1"/>
  <c r="K79" i="15"/>
  <c r="E79" i="15"/>
  <c r="F79" i="15" s="1"/>
  <c r="O78" i="15"/>
  <c r="M78" i="15"/>
  <c r="N78" i="15" s="1"/>
  <c r="K78" i="15"/>
  <c r="E78" i="15"/>
  <c r="F78" i="15" s="1"/>
  <c r="O77" i="15"/>
  <c r="M77" i="15"/>
  <c r="N77" i="15" s="1"/>
  <c r="K77" i="15"/>
  <c r="E77" i="15"/>
  <c r="F77" i="15" s="1"/>
  <c r="O76" i="15"/>
  <c r="M76" i="15"/>
  <c r="P76" i="15" s="1"/>
  <c r="K76" i="15"/>
  <c r="E76" i="15"/>
  <c r="O75" i="15"/>
  <c r="M75" i="15"/>
  <c r="P75" i="15" s="1"/>
  <c r="K75" i="15"/>
  <c r="E75" i="15"/>
  <c r="F75" i="15" s="1"/>
  <c r="O74" i="15"/>
  <c r="M74" i="15"/>
  <c r="P74" i="15" s="1"/>
  <c r="K74" i="15"/>
  <c r="E74" i="15"/>
  <c r="O73" i="15"/>
  <c r="M73" i="15"/>
  <c r="P73" i="15" s="1"/>
  <c r="K73" i="15"/>
  <c r="E73" i="15"/>
  <c r="F73" i="15" s="1"/>
  <c r="O72" i="15"/>
  <c r="M72" i="15"/>
  <c r="P72" i="15" s="1"/>
  <c r="K72" i="15"/>
  <c r="E72" i="15"/>
  <c r="F72" i="15" s="1"/>
  <c r="O71" i="15"/>
  <c r="M71" i="15"/>
  <c r="P71" i="15" s="1"/>
  <c r="K71" i="15"/>
  <c r="E71" i="15"/>
  <c r="F71" i="15" s="1"/>
  <c r="G71" i="15" s="1"/>
  <c r="O70" i="15"/>
  <c r="M70" i="15"/>
  <c r="K70" i="15"/>
  <c r="E70" i="15"/>
  <c r="F70" i="15" s="1"/>
  <c r="O69" i="15"/>
  <c r="M69" i="15"/>
  <c r="P69" i="15" s="1"/>
  <c r="K69" i="15"/>
  <c r="E69" i="15"/>
  <c r="F69" i="15" s="1"/>
  <c r="O68" i="15"/>
  <c r="M68" i="15"/>
  <c r="N68" i="15" s="1"/>
  <c r="K68" i="15"/>
  <c r="E68" i="15"/>
  <c r="F68" i="15" s="1"/>
  <c r="O67" i="15"/>
  <c r="M67" i="15"/>
  <c r="P67" i="15" s="1"/>
  <c r="K67" i="15"/>
  <c r="E67" i="15"/>
  <c r="F67" i="15" s="1"/>
  <c r="O66" i="15"/>
  <c r="M66" i="15"/>
  <c r="N66" i="15" s="1"/>
  <c r="K66" i="15"/>
  <c r="E66" i="15"/>
  <c r="F66" i="15" s="1"/>
  <c r="O65" i="15"/>
  <c r="M65" i="15"/>
  <c r="N65" i="15" s="1"/>
  <c r="K65" i="15"/>
  <c r="E65" i="15"/>
  <c r="F65" i="15" s="1"/>
  <c r="O64" i="15"/>
  <c r="M64" i="15"/>
  <c r="P64" i="15" s="1"/>
  <c r="K64" i="15"/>
  <c r="E64" i="15"/>
  <c r="F64" i="15" s="1"/>
  <c r="O63" i="15"/>
  <c r="M63" i="15"/>
  <c r="P63" i="15" s="1"/>
  <c r="K63" i="15"/>
  <c r="E63" i="15"/>
  <c r="F63" i="15" s="1"/>
  <c r="O62" i="15"/>
  <c r="M62" i="15"/>
  <c r="P62" i="15" s="1"/>
  <c r="K62" i="15"/>
  <c r="E62" i="15"/>
  <c r="O61" i="15"/>
  <c r="M61" i="15"/>
  <c r="P61" i="15" s="1"/>
  <c r="K61" i="15"/>
  <c r="E61" i="15"/>
  <c r="F61" i="15" s="1"/>
  <c r="O60" i="15"/>
  <c r="M60" i="15"/>
  <c r="P60" i="15" s="1"/>
  <c r="K60" i="15"/>
  <c r="E60" i="15"/>
  <c r="F60" i="15" s="1"/>
  <c r="O59" i="15"/>
  <c r="M59" i="15"/>
  <c r="P59" i="15" s="1"/>
  <c r="K59" i="15"/>
  <c r="E59" i="15"/>
  <c r="F59" i="15" s="1"/>
  <c r="G59" i="15" s="1"/>
  <c r="O58" i="15"/>
  <c r="M58" i="15"/>
  <c r="K58" i="15"/>
  <c r="E58" i="15"/>
  <c r="F58" i="15" s="1"/>
  <c r="O57" i="15"/>
  <c r="M57" i="15"/>
  <c r="P57" i="15" s="1"/>
  <c r="K57" i="15"/>
  <c r="E57" i="15"/>
  <c r="F57" i="15" s="1"/>
  <c r="O56" i="15"/>
  <c r="M56" i="15"/>
  <c r="P56" i="15" s="1"/>
  <c r="K56" i="15"/>
  <c r="E56" i="15"/>
  <c r="F56" i="15" s="1"/>
  <c r="O55" i="15"/>
  <c r="M55" i="15"/>
  <c r="P55" i="15" s="1"/>
  <c r="K55" i="15"/>
  <c r="E55" i="15"/>
  <c r="F55" i="15" s="1"/>
  <c r="O54" i="15"/>
  <c r="M54" i="15"/>
  <c r="P54" i="15" s="1"/>
  <c r="K54" i="15"/>
  <c r="E54" i="15"/>
  <c r="F54" i="15" s="1"/>
  <c r="O53" i="15"/>
  <c r="M53" i="15"/>
  <c r="N53" i="15" s="1"/>
  <c r="K53" i="15"/>
  <c r="E53" i="15"/>
  <c r="F53" i="15" s="1"/>
  <c r="O52" i="15"/>
  <c r="M52" i="15"/>
  <c r="P52" i="15" s="1"/>
  <c r="K52" i="15"/>
  <c r="E52" i="15"/>
  <c r="F52" i="15" s="1"/>
  <c r="O51" i="15"/>
  <c r="M51" i="15"/>
  <c r="P51" i="15" s="1"/>
  <c r="K51" i="15"/>
  <c r="E51" i="15"/>
  <c r="F51" i="15" s="1"/>
  <c r="O50" i="15"/>
  <c r="M50" i="15"/>
  <c r="P50" i="15" s="1"/>
  <c r="K50" i="15"/>
  <c r="E50" i="15"/>
  <c r="O49" i="15"/>
  <c r="M49" i="15"/>
  <c r="P49" i="15" s="1"/>
  <c r="K49" i="15"/>
  <c r="E49" i="15"/>
  <c r="F49" i="15" s="1"/>
  <c r="O48" i="15"/>
  <c r="M48" i="15"/>
  <c r="P48" i="15" s="1"/>
  <c r="K48" i="15"/>
  <c r="E48" i="15"/>
  <c r="F48" i="15" s="1"/>
  <c r="O47" i="15"/>
  <c r="M47" i="15"/>
  <c r="P47" i="15" s="1"/>
  <c r="K47" i="15"/>
  <c r="E47" i="15"/>
  <c r="F47" i="15" s="1"/>
  <c r="G47" i="15" s="1"/>
  <c r="O46" i="15"/>
  <c r="M46" i="15"/>
  <c r="K46" i="15"/>
  <c r="E46" i="15"/>
  <c r="F46" i="15" s="1"/>
  <c r="G46" i="15" s="1"/>
  <c r="O45" i="15"/>
  <c r="M45" i="15"/>
  <c r="P45" i="15" s="1"/>
  <c r="K45" i="15"/>
  <c r="E45" i="15"/>
  <c r="F45" i="15" s="1"/>
  <c r="O44" i="15"/>
  <c r="M44" i="15"/>
  <c r="N44" i="15" s="1"/>
  <c r="K44" i="15"/>
  <c r="E44" i="15"/>
  <c r="F44" i="15" s="1"/>
  <c r="O43" i="15"/>
  <c r="M43" i="15"/>
  <c r="P43" i="15" s="1"/>
  <c r="K43" i="15"/>
  <c r="E43" i="15"/>
  <c r="F43" i="15" s="1"/>
  <c r="O42" i="15"/>
  <c r="M42" i="15"/>
  <c r="P42" i="15" s="1"/>
  <c r="K42" i="15"/>
  <c r="E42" i="15"/>
  <c r="F42" i="15" s="1"/>
  <c r="O41" i="15"/>
  <c r="M41" i="15"/>
  <c r="N41" i="15" s="1"/>
  <c r="K41" i="15"/>
  <c r="E41" i="15"/>
  <c r="F41" i="15" s="1"/>
  <c r="O40" i="15"/>
  <c r="M40" i="15"/>
  <c r="P40" i="15" s="1"/>
  <c r="K40" i="15"/>
  <c r="E40" i="15"/>
  <c r="O39" i="15"/>
  <c r="M39" i="15"/>
  <c r="P39" i="15" s="1"/>
  <c r="K39" i="15"/>
  <c r="E39" i="15"/>
  <c r="F39" i="15" s="1"/>
  <c r="O38" i="15"/>
  <c r="M38" i="15"/>
  <c r="P38" i="15" s="1"/>
  <c r="K38" i="15"/>
  <c r="E38" i="15"/>
  <c r="O37" i="15"/>
  <c r="M37" i="15"/>
  <c r="P37" i="15" s="1"/>
  <c r="K37" i="15"/>
  <c r="E37" i="15"/>
  <c r="F37" i="15" s="1"/>
  <c r="O36" i="15"/>
  <c r="M36" i="15"/>
  <c r="P36" i="15" s="1"/>
  <c r="K36" i="15"/>
  <c r="E36" i="15"/>
  <c r="F36" i="15" s="1"/>
  <c r="O35" i="15"/>
  <c r="M35" i="15"/>
  <c r="P35" i="15" s="1"/>
  <c r="K35" i="15"/>
  <c r="E35" i="15"/>
  <c r="F35" i="15" s="1"/>
  <c r="G35" i="15" s="1"/>
  <c r="O34" i="15"/>
  <c r="M34" i="15"/>
  <c r="K34" i="15"/>
  <c r="E34" i="15"/>
  <c r="F34" i="15" s="1"/>
  <c r="G34" i="15" s="1"/>
  <c r="O33" i="15"/>
  <c r="M33" i="15"/>
  <c r="P33" i="15" s="1"/>
  <c r="K33" i="15"/>
  <c r="E33" i="15"/>
  <c r="F33" i="15" s="1"/>
  <c r="O32" i="15"/>
  <c r="M32" i="15"/>
  <c r="N32" i="15" s="1"/>
  <c r="K32" i="15"/>
  <c r="E32" i="15"/>
  <c r="F32" i="15" s="1"/>
  <c r="O31" i="15"/>
  <c r="M31" i="15"/>
  <c r="N31" i="15" s="1"/>
  <c r="K31" i="15"/>
  <c r="E31" i="15"/>
  <c r="F31" i="15" s="1"/>
  <c r="O30" i="15"/>
  <c r="M30" i="15"/>
  <c r="N30" i="15" s="1"/>
  <c r="K30" i="15"/>
  <c r="E30" i="15"/>
  <c r="F30" i="15" s="1"/>
  <c r="O29" i="15"/>
  <c r="M29" i="15"/>
  <c r="P29" i="15" s="1"/>
  <c r="K29" i="15"/>
  <c r="E29" i="15"/>
  <c r="O28" i="15"/>
  <c r="M28" i="15"/>
  <c r="P28" i="15" s="1"/>
  <c r="K28" i="15"/>
  <c r="E28" i="15"/>
  <c r="O27" i="15"/>
  <c r="M27" i="15"/>
  <c r="N27" i="15" s="1"/>
  <c r="K27" i="15"/>
  <c r="E27" i="15"/>
  <c r="F27" i="15" s="1"/>
  <c r="O26" i="15"/>
  <c r="M26" i="15"/>
  <c r="P26" i="15" s="1"/>
  <c r="K26" i="15"/>
  <c r="E26" i="15"/>
  <c r="O25" i="15"/>
  <c r="M25" i="15"/>
  <c r="P25" i="15" s="1"/>
  <c r="K25" i="15"/>
  <c r="E25" i="15"/>
  <c r="F25" i="15" s="1"/>
  <c r="O24" i="15"/>
  <c r="M24" i="15"/>
  <c r="P24" i="15" s="1"/>
  <c r="K24" i="15"/>
  <c r="E24" i="15"/>
  <c r="F24" i="15" s="1"/>
  <c r="O23" i="15"/>
  <c r="M23" i="15"/>
  <c r="P23" i="15" s="1"/>
  <c r="K23" i="15"/>
  <c r="E23" i="15"/>
  <c r="F23" i="15" s="1"/>
  <c r="G23" i="15" s="1"/>
  <c r="O22" i="15"/>
  <c r="M22" i="15"/>
  <c r="K22" i="15"/>
  <c r="E22" i="15"/>
  <c r="F22" i="15" s="1"/>
  <c r="G22" i="15" s="1"/>
  <c r="O21" i="15"/>
  <c r="M21" i="15"/>
  <c r="P21" i="15" s="1"/>
  <c r="K21" i="15"/>
  <c r="E21" i="15"/>
  <c r="F21" i="15" s="1"/>
  <c r="O20" i="15"/>
  <c r="M20" i="15"/>
  <c r="N20" i="15" s="1"/>
  <c r="K20" i="15"/>
  <c r="E20" i="15"/>
  <c r="F20" i="15" s="1"/>
  <c r="O19" i="15"/>
  <c r="M19" i="15"/>
  <c r="N19" i="15" s="1"/>
  <c r="K19" i="15"/>
  <c r="E19" i="15"/>
  <c r="F19" i="15" s="1"/>
  <c r="O18" i="15"/>
  <c r="M18" i="15"/>
  <c r="N18" i="15" s="1"/>
  <c r="K18" i="15"/>
  <c r="E18" i="15"/>
  <c r="F18" i="15" s="1"/>
  <c r="O17" i="15"/>
  <c r="M17" i="15"/>
  <c r="N17" i="15" s="1"/>
  <c r="K17" i="15"/>
  <c r="E17" i="15"/>
  <c r="F17" i="15" s="1"/>
  <c r="O16" i="15"/>
  <c r="M16" i="15"/>
  <c r="P16" i="15" s="1"/>
  <c r="K16" i="15"/>
  <c r="E16" i="15"/>
  <c r="O15" i="15"/>
  <c r="M15" i="15"/>
  <c r="P15" i="15" s="1"/>
  <c r="K15" i="15"/>
  <c r="E15" i="15"/>
  <c r="F15" i="15" s="1"/>
  <c r="O14" i="15"/>
  <c r="M14" i="15"/>
  <c r="P14" i="15" s="1"/>
  <c r="K14" i="15"/>
  <c r="E14" i="15"/>
  <c r="F14" i="15" s="1"/>
  <c r="O13" i="15"/>
  <c r="M13" i="15"/>
  <c r="P13" i="15" s="1"/>
  <c r="K13" i="15"/>
  <c r="E13" i="15"/>
  <c r="O12" i="15"/>
  <c r="M12" i="15"/>
  <c r="P12" i="15" s="1"/>
  <c r="K12" i="15"/>
  <c r="E12" i="15"/>
  <c r="F12" i="15" s="1"/>
  <c r="O11" i="15"/>
  <c r="M11" i="15"/>
  <c r="P11" i="15" s="1"/>
  <c r="K11" i="15"/>
  <c r="E11" i="15"/>
  <c r="F11" i="15" s="1"/>
  <c r="G11" i="15" s="1"/>
  <c r="O10" i="15"/>
  <c r="M10" i="15"/>
  <c r="K10" i="15"/>
  <c r="E10" i="15"/>
  <c r="F10" i="15" s="1"/>
  <c r="G10" i="15" s="1"/>
  <c r="O9" i="15"/>
  <c r="M9" i="15"/>
  <c r="P9" i="15" s="1"/>
  <c r="K9" i="15"/>
  <c r="E9" i="15"/>
  <c r="F9" i="15" s="1"/>
  <c r="O8" i="15"/>
  <c r="M8" i="15"/>
  <c r="P8" i="15" s="1"/>
  <c r="K8" i="15"/>
  <c r="E8" i="15"/>
  <c r="F8" i="15" s="1"/>
  <c r="O7" i="15"/>
  <c r="M7" i="15"/>
  <c r="N7" i="15" s="1"/>
  <c r="K7" i="15"/>
  <c r="E7" i="15"/>
  <c r="F7" i="15" s="1"/>
  <c r="O6" i="15"/>
  <c r="M6" i="15"/>
  <c r="N6" i="15" s="1"/>
  <c r="K6" i="15"/>
  <c r="E6" i="15"/>
  <c r="F6" i="15" s="1"/>
  <c r="O5" i="15"/>
  <c r="M5" i="15"/>
  <c r="N5" i="15" s="1"/>
  <c r="K5" i="15"/>
  <c r="E5" i="15"/>
  <c r="D171" i="19" l="1"/>
  <c r="F177" i="20" s="1"/>
  <c r="E177" i="20"/>
  <c r="D177" i="20" s="1"/>
  <c r="C29" i="19"/>
  <c r="C35" i="20"/>
  <c r="H276" i="20"/>
  <c r="I276" i="20"/>
  <c r="X35" i="17"/>
  <c r="H273" i="20"/>
  <c r="I273" i="20"/>
  <c r="D28" i="19"/>
  <c r="F34" i="20" s="1"/>
  <c r="E34" i="20"/>
  <c r="D34" i="20" s="1"/>
  <c r="D174" i="19"/>
  <c r="F180" i="20" s="1"/>
  <c r="E180" i="20"/>
  <c r="D180" i="20" s="1"/>
  <c r="I416" i="20"/>
  <c r="H416" i="20"/>
  <c r="AA179" i="17"/>
  <c r="U185" i="17"/>
  <c r="W151" i="17"/>
  <c r="W95" i="17"/>
  <c r="Z198" i="17"/>
  <c r="AA198" i="17"/>
  <c r="X183" i="17"/>
  <c r="Y183" i="17"/>
  <c r="U183" i="17"/>
  <c r="X165" i="17"/>
  <c r="Y165" i="17"/>
  <c r="AA151" i="17"/>
  <c r="Z151" i="17"/>
  <c r="Z136" i="17"/>
  <c r="AA136" i="17"/>
  <c r="X118" i="17"/>
  <c r="Y118" i="17"/>
  <c r="W84" i="17"/>
  <c r="AA66" i="17"/>
  <c r="Z66" i="17"/>
  <c r="Z53" i="17"/>
  <c r="AA53" i="17"/>
  <c r="Z35" i="17"/>
  <c r="AA35" i="17"/>
  <c r="W112" i="17"/>
  <c r="W110" i="17"/>
  <c r="W100" i="17"/>
  <c r="U80" i="17"/>
  <c r="W197" i="17"/>
  <c r="W52" i="17"/>
  <c r="W88" i="17"/>
  <c r="X39" i="15"/>
  <c r="X92" i="15"/>
  <c r="W34" i="15"/>
  <c r="W36" i="15"/>
  <c r="X91" i="15"/>
  <c r="P32" i="15"/>
  <c r="X32" i="15" s="1"/>
  <c r="X93" i="15"/>
  <c r="P68" i="15"/>
  <c r="X68" i="15" s="1"/>
  <c r="X90" i="15"/>
  <c r="W42" i="15"/>
  <c r="W72" i="15"/>
  <c r="W78" i="15"/>
  <c r="W84" i="15"/>
  <c r="W57" i="15"/>
  <c r="H49" i="15"/>
  <c r="P78" i="15"/>
  <c r="X78" i="15" s="1"/>
  <c r="P5" i="15"/>
  <c r="H8" i="15"/>
  <c r="H20" i="15"/>
  <c r="S20" i="15" s="1"/>
  <c r="W26" i="15"/>
  <c r="H41" i="15"/>
  <c r="S41" i="15" s="1"/>
  <c r="H77" i="15"/>
  <c r="S77" i="15" s="1"/>
  <c r="H91" i="15"/>
  <c r="H89" i="15"/>
  <c r="H44" i="15"/>
  <c r="S44" i="15" s="1"/>
  <c r="H56" i="15"/>
  <c r="H60" i="15"/>
  <c r="W62" i="15"/>
  <c r="N57" i="15"/>
  <c r="P7" i="15"/>
  <c r="X7" i="15" s="1"/>
  <c r="P19" i="15"/>
  <c r="X19" i="15" s="1"/>
  <c r="P65" i="15"/>
  <c r="X65" i="15" s="1"/>
  <c r="P44" i="15"/>
  <c r="X44" i="15" s="1"/>
  <c r="N48" i="15"/>
  <c r="W5" i="15"/>
  <c r="N43" i="15"/>
  <c r="W74" i="15"/>
  <c r="W13" i="15"/>
  <c r="H17" i="15"/>
  <c r="S17" i="15" s="1"/>
  <c r="H93" i="15"/>
  <c r="W61" i="15"/>
  <c r="W65" i="15"/>
  <c r="W63" i="15"/>
  <c r="X63" i="15"/>
  <c r="W31" i="15"/>
  <c r="W67" i="15"/>
  <c r="X8" i="15"/>
  <c r="W46" i="15"/>
  <c r="W8" i="15"/>
  <c r="W10" i="15"/>
  <c r="W48" i="15"/>
  <c r="W52" i="15"/>
  <c r="W54" i="15"/>
  <c r="W18" i="15"/>
  <c r="W43" i="15"/>
  <c r="W22" i="15"/>
  <c r="W24" i="15"/>
  <c r="N29" i="15"/>
  <c r="N54" i="15"/>
  <c r="N42" i="15"/>
  <c r="N8" i="15"/>
  <c r="N15" i="15"/>
  <c r="N39" i="15"/>
  <c r="P53" i="15"/>
  <c r="X53" i="15" s="1"/>
  <c r="H61" i="15"/>
  <c r="H65" i="15"/>
  <c r="S65" i="15" s="1"/>
  <c r="H25" i="15"/>
  <c r="W29" i="15"/>
  <c r="W38" i="15"/>
  <c r="P79" i="15"/>
  <c r="X79" i="15" s="1"/>
  <c r="P18" i="15"/>
  <c r="X18" i="15" s="1"/>
  <c r="N12" i="15"/>
  <c r="W7" i="15"/>
  <c r="W12" i="15"/>
  <c r="F29" i="15"/>
  <c r="H29" i="15" s="1"/>
  <c r="W35" i="15"/>
  <c r="W47" i="15"/>
  <c r="W69" i="15"/>
  <c r="W71" i="15"/>
  <c r="W73" i="15"/>
  <c r="W19" i="15"/>
  <c r="W30" i="15"/>
  <c r="W53" i="15"/>
  <c r="W58" i="15"/>
  <c r="W60" i="15"/>
  <c r="W64" i="15"/>
  <c r="W77" i="15"/>
  <c r="W23" i="15"/>
  <c r="W27" i="15"/>
  <c r="W44" i="15"/>
  <c r="W79" i="15"/>
  <c r="X89" i="15"/>
  <c r="W11" i="15"/>
  <c r="W68" i="15"/>
  <c r="W85" i="15"/>
  <c r="W87" i="15"/>
  <c r="W89" i="15"/>
  <c r="N67" i="15"/>
  <c r="N56" i="15"/>
  <c r="N63" i="15"/>
  <c r="P77" i="15"/>
  <c r="X77" i="15" s="1"/>
  <c r="P17" i="15"/>
  <c r="X17" i="15" s="1"/>
  <c r="P27" i="15"/>
  <c r="X27" i="15" s="1"/>
  <c r="P31" i="15"/>
  <c r="X31" i="15" s="1"/>
  <c r="N36" i="15"/>
  <c r="N80" i="15"/>
  <c r="P6" i="15"/>
  <c r="X6" i="15" s="1"/>
  <c r="P20" i="15"/>
  <c r="X20" i="15" s="1"/>
  <c r="N24" i="15"/>
  <c r="H32" i="15"/>
  <c r="S32" i="15" s="1"/>
  <c r="P41" i="15"/>
  <c r="X41" i="15" s="1"/>
  <c r="H53" i="15"/>
  <c r="S53" i="15" s="1"/>
  <c r="N55" i="15"/>
  <c r="H68" i="15"/>
  <c r="S68" i="15" s="1"/>
  <c r="H73" i="15"/>
  <c r="W17" i="15"/>
  <c r="P30" i="15"/>
  <c r="X30" i="15" s="1"/>
  <c r="N33" i="15"/>
  <c r="H37" i="15"/>
  <c r="N51" i="15"/>
  <c r="N60" i="15"/>
  <c r="P66" i="15"/>
  <c r="X66" i="15" s="1"/>
  <c r="N69" i="15"/>
  <c r="N84" i="15"/>
  <c r="H90" i="15"/>
  <c r="H92" i="15"/>
  <c r="N72" i="15"/>
  <c r="W14" i="15"/>
  <c r="W50" i="15"/>
  <c r="N45" i="15"/>
  <c r="N75" i="15"/>
  <c r="H36" i="15"/>
  <c r="G36" i="15"/>
  <c r="H24" i="15"/>
  <c r="G24" i="15"/>
  <c r="H12" i="15"/>
  <c r="G12" i="15"/>
  <c r="H48" i="15"/>
  <c r="G48" i="15"/>
  <c r="H71" i="15"/>
  <c r="F16" i="15"/>
  <c r="H16" i="15" s="1"/>
  <c r="W16" i="15"/>
  <c r="F40" i="15"/>
  <c r="H40" i="15" s="1"/>
  <c r="W40" i="15"/>
  <c r="W32" i="15"/>
  <c r="H46" i="15"/>
  <c r="F5" i="15"/>
  <c r="H5" i="15" s="1"/>
  <c r="S5" i="15" s="1"/>
  <c r="H34" i="15"/>
  <c r="G60" i="15"/>
  <c r="X61" i="15"/>
  <c r="W6" i="15"/>
  <c r="X72" i="15"/>
  <c r="F76" i="15"/>
  <c r="X76" i="15" s="1"/>
  <c r="W76" i="15"/>
  <c r="H84" i="15"/>
  <c r="G84" i="15"/>
  <c r="H10" i="15"/>
  <c r="F13" i="15"/>
  <c r="X13" i="15" s="1"/>
  <c r="F88" i="15"/>
  <c r="X88" i="15" s="1"/>
  <c r="W88" i="15"/>
  <c r="F28" i="15"/>
  <c r="H28" i="15" s="1"/>
  <c r="W28" i="15"/>
  <c r="X14" i="15"/>
  <c r="X84" i="15"/>
  <c r="H22" i="15"/>
  <c r="X71" i="15"/>
  <c r="W20" i="15"/>
  <c r="G58" i="15"/>
  <c r="H58" i="15"/>
  <c r="H72" i="15"/>
  <c r="G72" i="15"/>
  <c r="X60" i="15"/>
  <c r="W81" i="15"/>
  <c r="W83" i="15"/>
  <c r="X21" i="15"/>
  <c r="X51" i="15"/>
  <c r="W70" i="15"/>
  <c r="W86" i="15"/>
  <c r="W9" i="15"/>
  <c r="H11" i="15"/>
  <c r="W21" i="15"/>
  <c r="H23" i="15"/>
  <c r="W25" i="15"/>
  <c r="W49" i="15"/>
  <c r="W56" i="15"/>
  <c r="W59" i="15"/>
  <c r="W66" i="15"/>
  <c r="X12" i="15"/>
  <c r="X24" i="15"/>
  <c r="W33" i="15"/>
  <c r="H35" i="15"/>
  <c r="W37" i="15"/>
  <c r="W41" i="15"/>
  <c r="W45" i="15"/>
  <c r="X48" i="15"/>
  <c r="W55" i="15"/>
  <c r="X56" i="15"/>
  <c r="W80" i="15"/>
  <c r="X23" i="15"/>
  <c r="F26" i="15"/>
  <c r="H26" i="15" s="1"/>
  <c r="X36" i="15"/>
  <c r="X55" i="15"/>
  <c r="X75" i="15"/>
  <c r="X80" i="15"/>
  <c r="W82" i="15"/>
  <c r="H86" i="15"/>
  <c r="G86" i="15"/>
  <c r="X86" i="15"/>
  <c r="H67" i="15"/>
  <c r="G67" i="15"/>
  <c r="P10" i="15"/>
  <c r="X10" i="15" s="1"/>
  <c r="N10" i="15"/>
  <c r="H51" i="15"/>
  <c r="G51" i="15"/>
  <c r="H87" i="15"/>
  <c r="G87" i="15"/>
  <c r="H7" i="15"/>
  <c r="S7" i="15" s="1"/>
  <c r="G7" i="15"/>
  <c r="R7" i="15" s="1"/>
  <c r="X25" i="15"/>
  <c r="P34" i="15"/>
  <c r="X34" i="15" s="1"/>
  <c r="N34" i="15"/>
  <c r="X45" i="15"/>
  <c r="X47" i="15"/>
  <c r="G49" i="15"/>
  <c r="F62" i="15"/>
  <c r="H64" i="15"/>
  <c r="G64" i="15"/>
  <c r="X69" i="15"/>
  <c r="G73" i="15"/>
  <c r="H83" i="15"/>
  <c r="H43" i="15"/>
  <c r="G43" i="15"/>
  <c r="H18" i="15"/>
  <c r="S18" i="15" s="1"/>
  <c r="G18" i="15"/>
  <c r="R18" i="15" s="1"/>
  <c r="H31" i="15"/>
  <c r="S31" i="15" s="1"/>
  <c r="G31" i="15"/>
  <c r="R31" i="15" s="1"/>
  <c r="H42" i="15"/>
  <c r="G42" i="15"/>
  <c r="X43" i="15"/>
  <c r="X49" i="15"/>
  <c r="X54" i="15"/>
  <c r="P58" i="15"/>
  <c r="X58" i="15" s="1"/>
  <c r="N58" i="15"/>
  <c r="X64" i="15"/>
  <c r="X67" i="15"/>
  <c r="X73" i="15"/>
  <c r="H79" i="15"/>
  <c r="S79" i="15" s="1"/>
  <c r="G79" i="15"/>
  <c r="R79" i="15" s="1"/>
  <c r="H81" i="15"/>
  <c r="G81" i="15"/>
  <c r="X83" i="15"/>
  <c r="H54" i="15"/>
  <c r="G54" i="15"/>
  <c r="G25" i="15"/>
  <c r="F38" i="15"/>
  <c r="H47" i="15"/>
  <c r="H69" i="15"/>
  <c r="G69" i="15"/>
  <c r="N21" i="15"/>
  <c r="X9" i="15"/>
  <c r="H33" i="15"/>
  <c r="G33" i="15"/>
  <c r="H39" i="15"/>
  <c r="G39" i="15"/>
  <c r="W51" i="15"/>
  <c r="H66" i="15"/>
  <c r="S66" i="15" s="1"/>
  <c r="G66" i="15"/>
  <c r="R66" i="15" s="1"/>
  <c r="H70" i="15"/>
  <c r="G70" i="15"/>
  <c r="W75" i="15"/>
  <c r="X85" i="15"/>
  <c r="H45" i="15"/>
  <c r="G45" i="15"/>
  <c r="H15" i="15"/>
  <c r="G15" i="15"/>
  <c r="H55" i="15"/>
  <c r="G55" i="15"/>
  <c r="X81" i="15"/>
  <c r="H75" i="15"/>
  <c r="G75" i="15"/>
  <c r="X87" i="15"/>
  <c r="N9" i="15"/>
  <c r="P22" i="15"/>
  <c r="X22" i="15" s="1"/>
  <c r="N22" i="15"/>
  <c r="X33" i="15"/>
  <c r="X35" i="15"/>
  <c r="G37" i="15"/>
  <c r="F50" i="15"/>
  <c r="H52" i="15"/>
  <c r="G52" i="15"/>
  <c r="H57" i="15"/>
  <c r="G57" i="15"/>
  <c r="H59" i="15"/>
  <c r="H63" i="15"/>
  <c r="G63" i="15"/>
  <c r="N70" i="15"/>
  <c r="P70" i="15"/>
  <c r="X70" i="15" s="1"/>
  <c r="F74" i="15"/>
  <c r="N81" i="15"/>
  <c r="H9" i="15"/>
  <c r="G9" i="15"/>
  <c r="X11" i="15"/>
  <c r="H6" i="15"/>
  <c r="S6" i="15" s="1"/>
  <c r="G6" i="15"/>
  <c r="R6" i="15" s="1"/>
  <c r="W15" i="15"/>
  <c r="H19" i="15"/>
  <c r="S19" i="15" s="1"/>
  <c r="G19" i="15"/>
  <c r="R19" i="15" s="1"/>
  <c r="X37" i="15"/>
  <c r="X42" i="15"/>
  <c r="P46" i="15"/>
  <c r="X46" i="15" s="1"/>
  <c r="N46" i="15"/>
  <c r="X52" i="15"/>
  <c r="X57" i="15"/>
  <c r="X59" i="15"/>
  <c r="G61" i="15"/>
  <c r="H82" i="15"/>
  <c r="S82" i="15" s="1"/>
  <c r="G82" i="15"/>
  <c r="R82" i="15" s="1"/>
  <c r="G85" i="15"/>
  <c r="H85" i="15"/>
  <c r="G14" i="15"/>
  <c r="H14" i="15"/>
  <c r="X15" i="15"/>
  <c r="H21" i="15"/>
  <c r="G21" i="15"/>
  <c r="H27" i="15"/>
  <c r="S27" i="15" s="1"/>
  <c r="G27" i="15"/>
  <c r="R27" i="15" s="1"/>
  <c r="H30" i="15"/>
  <c r="S30" i="15" s="1"/>
  <c r="G30" i="15"/>
  <c r="R30" i="15" s="1"/>
  <c r="W39" i="15"/>
  <c r="H78" i="15"/>
  <c r="S78" i="15" s="1"/>
  <c r="G78" i="15"/>
  <c r="R78" i="15" s="1"/>
  <c r="H80" i="15"/>
  <c r="G80" i="15"/>
  <c r="G92" i="15"/>
  <c r="G93" i="15"/>
  <c r="N11" i="15"/>
  <c r="N23" i="15"/>
  <c r="N35" i="15"/>
  <c r="N47" i="15"/>
  <c r="N59" i="15"/>
  <c r="N71" i="15"/>
  <c r="N83" i="15"/>
  <c r="G91" i="15"/>
  <c r="P82" i="15"/>
  <c r="X82" i="15" s="1"/>
  <c r="N13" i="15"/>
  <c r="G17" i="15"/>
  <c r="R17" i="15" s="1"/>
  <c r="N25" i="15"/>
  <c r="N37" i="15"/>
  <c r="G41" i="15"/>
  <c r="R41" i="15" s="1"/>
  <c r="N49" i="15"/>
  <c r="G53" i="15"/>
  <c r="R53" i="15" s="1"/>
  <c r="N61" i="15"/>
  <c r="G65" i="15"/>
  <c r="R65" i="15" s="1"/>
  <c r="N73" i="15"/>
  <c r="G77" i="15"/>
  <c r="R77" i="15" s="1"/>
  <c r="N85" i="15"/>
  <c r="G89" i="15"/>
  <c r="N93" i="15"/>
  <c r="N14" i="15"/>
  <c r="N26" i="15"/>
  <c r="N38" i="15"/>
  <c r="N50" i="15"/>
  <c r="N62" i="15"/>
  <c r="N74" i="15"/>
  <c r="N86" i="15"/>
  <c r="N91" i="15"/>
  <c r="N92" i="15"/>
  <c r="N87" i="15"/>
  <c r="N90" i="15"/>
  <c r="G8" i="15"/>
  <c r="N16" i="15"/>
  <c r="G20" i="15"/>
  <c r="R20" i="15" s="1"/>
  <c r="N28" i="15"/>
  <c r="G32" i="15"/>
  <c r="R32" i="15" s="1"/>
  <c r="N40" i="15"/>
  <c r="G44" i="15"/>
  <c r="R44" i="15" s="1"/>
  <c r="N52" i="15"/>
  <c r="G56" i="15"/>
  <c r="N64" i="15"/>
  <c r="G68" i="15"/>
  <c r="R68" i="15" s="1"/>
  <c r="N76" i="15"/>
  <c r="N88" i="15"/>
  <c r="N89" i="15"/>
  <c r="D29" i="19" l="1"/>
  <c r="F35" i="20" s="1"/>
  <c r="E35" i="20"/>
  <c r="D35" i="20" s="1"/>
  <c r="Z183" i="17"/>
  <c r="AA183" i="17"/>
  <c r="Z165" i="17"/>
  <c r="AA165" i="17"/>
  <c r="Z118" i="17"/>
  <c r="AA118" i="17"/>
  <c r="X84" i="17"/>
  <c r="Y84" i="17"/>
  <c r="S42" i="15"/>
  <c r="R12" i="15"/>
  <c r="S8" i="15"/>
  <c r="S36" i="15"/>
  <c r="G88" i="15"/>
  <c r="R88" i="15" s="1"/>
  <c r="S55" i="15"/>
  <c r="S54" i="15"/>
  <c r="R80" i="15"/>
  <c r="S29" i="15"/>
  <c r="S80" i="15"/>
  <c r="S56" i="15"/>
  <c r="R60" i="15"/>
  <c r="R48" i="15"/>
  <c r="S48" i="15"/>
  <c r="R54" i="15"/>
  <c r="S24" i="15"/>
  <c r="X40" i="15"/>
  <c r="R15" i="15"/>
  <c r="R56" i="15"/>
  <c r="R8" i="15"/>
  <c r="R45" i="15"/>
  <c r="S69" i="15"/>
  <c r="S60" i="15"/>
  <c r="S45" i="15"/>
  <c r="R67" i="15"/>
  <c r="R63" i="15"/>
  <c r="S15" i="15"/>
  <c r="R69" i="15"/>
  <c r="S67" i="15"/>
  <c r="R57" i="15"/>
  <c r="S39" i="15"/>
  <c r="R75" i="15"/>
  <c r="S57" i="15"/>
  <c r="R43" i="15"/>
  <c r="R42" i="15"/>
  <c r="S43" i="15"/>
  <c r="G76" i="15"/>
  <c r="R76" i="15" s="1"/>
  <c r="H76" i="15"/>
  <c r="S76" i="15" s="1"/>
  <c r="H88" i="15"/>
  <c r="S88" i="15" s="1"/>
  <c r="G16" i="15"/>
  <c r="R16" i="15" s="1"/>
  <c r="X16" i="15"/>
  <c r="G28" i="15"/>
  <c r="R28" i="15" s="1"/>
  <c r="R36" i="15"/>
  <c r="G5" i="15"/>
  <c r="R5" i="15" s="1"/>
  <c r="X28" i="15"/>
  <c r="X29" i="15"/>
  <c r="G29" i="15"/>
  <c r="R29" i="15" s="1"/>
  <c r="X5" i="15"/>
  <c r="S84" i="15"/>
  <c r="S12" i="15"/>
  <c r="R24" i="15"/>
  <c r="S63" i="15"/>
  <c r="R55" i="15"/>
  <c r="R39" i="15"/>
  <c r="S72" i="15"/>
  <c r="G40" i="15"/>
  <c r="R40" i="15" s="1"/>
  <c r="R51" i="15"/>
  <c r="S51" i="15"/>
  <c r="R33" i="15"/>
  <c r="S33" i="15"/>
  <c r="R72" i="15"/>
  <c r="S75" i="15"/>
  <c r="R84" i="15"/>
  <c r="G26" i="15"/>
  <c r="R26" i="15" s="1"/>
  <c r="X26" i="15"/>
  <c r="H13" i="15"/>
  <c r="S13" i="15" s="1"/>
  <c r="G13" i="15"/>
  <c r="R13" i="15" s="1"/>
  <c r="S86" i="15"/>
  <c r="R86" i="15"/>
  <c r="S22" i="15"/>
  <c r="R22" i="15"/>
  <c r="S10" i="15"/>
  <c r="R10" i="15"/>
  <c r="S73" i="15"/>
  <c r="R73" i="15"/>
  <c r="S70" i="15"/>
  <c r="R70" i="15"/>
  <c r="S87" i="15"/>
  <c r="R87" i="15"/>
  <c r="S49" i="15"/>
  <c r="R49" i="15"/>
  <c r="S9" i="15"/>
  <c r="R9" i="15"/>
  <c r="S91" i="15"/>
  <c r="R91" i="15"/>
  <c r="S90" i="15"/>
  <c r="R90" i="15"/>
  <c r="R89" i="15"/>
  <c r="S89" i="15"/>
  <c r="S59" i="15"/>
  <c r="R59" i="15"/>
  <c r="S47" i="15"/>
  <c r="R47" i="15"/>
  <c r="G38" i="15"/>
  <c r="R38" i="15" s="1"/>
  <c r="H38" i="15"/>
  <c r="S38" i="15" s="1"/>
  <c r="S58" i="15"/>
  <c r="R58" i="15"/>
  <c r="S61" i="15"/>
  <c r="R61" i="15"/>
  <c r="S71" i="15"/>
  <c r="R71" i="15"/>
  <c r="S46" i="15"/>
  <c r="R46" i="15"/>
  <c r="R21" i="15"/>
  <c r="S21" i="15"/>
  <c r="R64" i="15"/>
  <c r="S64" i="15"/>
  <c r="S81" i="15"/>
  <c r="R81" i="15"/>
  <c r="S26" i="15"/>
  <c r="S25" i="15"/>
  <c r="R25" i="15"/>
  <c r="S92" i="15"/>
  <c r="R92" i="15"/>
  <c r="S16" i="15"/>
  <c r="S83" i="15"/>
  <c r="R83" i="15"/>
  <c r="S34" i="15"/>
  <c r="R34" i="15"/>
  <c r="S35" i="15"/>
  <c r="R35" i="15"/>
  <c r="S23" i="15"/>
  <c r="R23" i="15"/>
  <c r="S40" i="15"/>
  <c r="S93" i="15"/>
  <c r="R93" i="15"/>
  <c r="G50" i="15"/>
  <c r="R50" i="15" s="1"/>
  <c r="H50" i="15"/>
  <c r="S50" i="15" s="1"/>
  <c r="X50" i="15"/>
  <c r="G62" i="15"/>
  <c r="R62" i="15" s="1"/>
  <c r="H62" i="15"/>
  <c r="S62" i="15" s="1"/>
  <c r="X38" i="15"/>
  <c r="R52" i="15"/>
  <c r="S52" i="15"/>
  <c r="S37" i="15"/>
  <c r="R37" i="15"/>
  <c r="S14" i="15"/>
  <c r="R14" i="15"/>
  <c r="S11" i="15"/>
  <c r="R11" i="15"/>
  <c r="S28" i="15"/>
  <c r="S85" i="15"/>
  <c r="R85" i="15"/>
  <c r="H74" i="15"/>
  <c r="S74" i="15" s="1"/>
  <c r="G74" i="15"/>
  <c r="R74" i="15" s="1"/>
  <c r="X74" i="15"/>
  <c r="X62" i="15"/>
  <c r="Z84" i="17" l="1"/>
  <c r="AA84" i="17"/>
  <c r="H32" i="16"/>
  <c r="G32" i="16" s="1"/>
  <c r="H33" i="16"/>
  <c r="G33" i="16" s="1"/>
  <c r="H34" i="16"/>
  <c r="G34" i="16" s="1"/>
  <c r="H35" i="16"/>
  <c r="G35" i="16" s="1"/>
  <c r="H23" i="16"/>
  <c r="G23" i="16" s="1"/>
  <c r="H24" i="16"/>
  <c r="G24" i="16" s="1"/>
  <c r="H25" i="16"/>
  <c r="G25" i="16" s="1"/>
  <c r="H26" i="16"/>
  <c r="G26" i="16" s="1"/>
  <c r="H27" i="16"/>
  <c r="G27" i="16" s="1"/>
  <c r="L20" i="17"/>
  <c r="Q20" i="17" s="1"/>
  <c r="N20" i="17"/>
  <c r="O20" i="17" s="1"/>
  <c r="P20" i="17" s="1"/>
  <c r="M20" i="17" l="1"/>
  <c r="J206" i="17"/>
  <c r="L206" i="17"/>
  <c r="N206" i="17"/>
  <c r="O206" i="17" s="1"/>
  <c r="P206" i="17" s="1"/>
  <c r="V206" i="17" s="1"/>
  <c r="J207" i="17"/>
  <c r="L207" i="17"/>
  <c r="N207" i="17"/>
  <c r="O207" i="17" s="1"/>
  <c r="P207" i="17" s="1"/>
  <c r="V207" i="17" s="1"/>
  <c r="Q206" i="17" l="1"/>
  <c r="Q207" i="17"/>
  <c r="M206" i="17"/>
  <c r="M207" i="17"/>
  <c r="R206" i="17"/>
  <c r="R207" i="17"/>
  <c r="E3" i="20"/>
  <c r="B3" i="20"/>
  <c r="E2" i="20"/>
  <c r="B2" i="20"/>
  <c r="T206" i="17" l="1"/>
  <c r="U206" i="17" s="1"/>
  <c r="T207" i="17"/>
  <c r="U207" i="17" s="1"/>
  <c r="C248" i="20"/>
  <c r="E248" i="20"/>
  <c r="C249" i="20"/>
  <c r="E249" i="20"/>
  <c r="C250" i="20"/>
  <c r="E250" i="20"/>
  <c r="C251" i="20"/>
  <c r="E251" i="20"/>
  <c r="C252" i="20"/>
  <c r="E252" i="20"/>
  <c r="C253" i="20"/>
  <c r="E253" i="20"/>
  <c r="C254" i="20"/>
  <c r="E254" i="20"/>
  <c r="C448" i="20"/>
  <c r="E448" i="20"/>
  <c r="E247" i="20"/>
  <c r="C247" i="20"/>
  <c r="B448" i="20"/>
  <c r="B248" i="20"/>
  <c r="B249" i="20"/>
  <c r="B250" i="20"/>
  <c r="B251" i="20"/>
  <c r="B252" i="20"/>
  <c r="B253" i="20"/>
  <c r="B254" i="20"/>
  <c r="B247" i="20"/>
  <c r="D232" i="20"/>
  <c r="D230" i="20"/>
  <c r="W206" i="17" l="1"/>
  <c r="X206" i="17"/>
  <c r="Y206" i="17"/>
  <c r="Z206" i="17" s="1"/>
  <c r="W207" i="17"/>
  <c r="N12" i="17"/>
  <c r="N13" i="17"/>
  <c r="N14" i="17"/>
  <c r="N15" i="17"/>
  <c r="N16" i="17"/>
  <c r="N17" i="17"/>
  <c r="N18" i="17"/>
  <c r="N19" i="17"/>
  <c r="N208" i="17"/>
  <c r="X207" i="17" l="1"/>
  <c r="Y207" i="17"/>
  <c r="Z207" i="17" s="1"/>
  <c r="AA206" i="17"/>
  <c r="AA207" i="17" l="1"/>
  <c r="B213" i="19" l="1"/>
  <c r="B214" i="19"/>
  <c r="B215" i="19"/>
  <c r="B216" i="19"/>
  <c r="B217" i="19"/>
  <c r="B218" i="19"/>
  <c r="D218" i="19" s="1"/>
  <c r="B219" i="19"/>
  <c r="D219" i="19" s="1"/>
  <c r="B220" i="19"/>
  <c r="D220" i="19" s="1"/>
  <c r="B221" i="19"/>
  <c r="D221" i="19" s="1"/>
  <c r="C221" i="19" s="1"/>
  <c r="B222" i="19"/>
  <c r="D222" i="19" s="1"/>
  <c r="C222" i="19" s="1"/>
  <c r="B223" i="19"/>
  <c r="D223" i="19" s="1"/>
  <c r="C223" i="19" s="1"/>
  <c r="B224" i="19"/>
  <c r="D224" i="19" s="1"/>
  <c r="C224" i="19" s="1"/>
  <c r="B225" i="19"/>
  <c r="D225" i="19" s="1"/>
  <c r="C225" i="19" s="1"/>
  <c r="B226" i="19"/>
  <c r="D226" i="19" s="1"/>
  <c r="C226" i="19" s="1"/>
  <c r="B212" i="19"/>
  <c r="C220" i="19" l="1"/>
  <c r="C219" i="19"/>
  <c r="C218" i="19"/>
  <c r="E223" i="19"/>
  <c r="E224" i="19"/>
  <c r="E222" i="19"/>
  <c r="E218" i="19"/>
  <c r="E219" i="19"/>
  <c r="E220" i="19"/>
  <c r="E226" i="19"/>
  <c r="E221" i="19"/>
  <c r="E225" i="19"/>
  <c r="B4" i="19" l="1"/>
  <c r="B10" i="20" s="1"/>
  <c r="B5" i="19"/>
  <c r="B11" i="20" s="1"/>
  <c r="B12" i="20"/>
  <c r="B13" i="20"/>
  <c r="B14" i="20"/>
  <c r="B15" i="20"/>
  <c r="B16" i="20"/>
  <c r="B204" i="19"/>
  <c r="B3" i="19"/>
  <c r="B9" i="20" s="1"/>
  <c r="A3" i="19"/>
  <c r="A4" i="19"/>
  <c r="A5" i="19"/>
  <c r="A204" i="19"/>
  <c r="H36" i="16" l="1"/>
  <c r="H37" i="16"/>
  <c r="H18" i="16"/>
  <c r="G18" i="16" s="1"/>
  <c r="H19" i="16"/>
  <c r="G19" i="16" s="1"/>
  <c r="G36" i="16" l="1"/>
  <c r="G37" i="16"/>
  <c r="X10" i="17" l="1"/>
  <c r="X12" i="17"/>
  <c r="X15" i="17"/>
  <c r="X17" i="17"/>
  <c r="X19" i="17"/>
  <c r="J10" i="17" l="1"/>
  <c r="J11" i="17"/>
  <c r="J12" i="17"/>
  <c r="J13" i="17"/>
  <c r="J14" i="17"/>
  <c r="D252" i="20" s="1"/>
  <c r="J15" i="17"/>
  <c r="J17" i="17"/>
  <c r="J18" i="17"/>
  <c r="J19" i="17"/>
  <c r="J20" i="17"/>
  <c r="R20" i="17" s="1"/>
  <c r="V20" i="17" s="1"/>
  <c r="J208" i="17"/>
  <c r="J209" i="17"/>
  <c r="J210" i="17"/>
  <c r="J9" i="17"/>
  <c r="D247" i="20" s="1"/>
  <c r="D215" i="19" l="1"/>
  <c r="C215" i="19" s="1"/>
  <c r="E215" i="19" s="1"/>
  <c r="D254" i="20"/>
  <c r="D253" i="20"/>
  <c r="D213" i="19"/>
  <c r="D251" i="20"/>
  <c r="E204" i="19"/>
  <c r="D448" i="20"/>
  <c r="D217" i="19"/>
  <c r="D250" i="20"/>
  <c r="E5" i="19"/>
  <c r="D249" i="20"/>
  <c r="D216" i="19"/>
  <c r="E4" i="19"/>
  <c r="G4" i="19" s="1"/>
  <c r="I4" i="19" s="1"/>
  <c r="D248" i="20"/>
  <c r="D212" i="19"/>
  <c r="C212" i="19" s="1"/>
  <c r="E212" i="19" s="1"/>
  <c r="D214" i="19"/>
  <c r="E3" i="19"/>
  <c r="Y10" i="17"/>
  <c r="Z10" i="17" s="1"/>
  <c r="Y12" i="17"/>
  <c r="Z12" i="17" s="1"/>
  <c r="Y15" i="17"/>
  <c r="Z15" i="17" s="1"/>
  <c r="Y19" i="17"/>
  <c r="Z19" i="17" s="1"/>
  <c r="O12" i="17"/>
  <c r="F4" i="19" l="1"/>
  <c r="H4" i="19" s="1"/>
  <c r="C12" i="20"/>
  <c r="C10" i="20"/>
  <c r="C15" i="20"/>
  <c r="C4" i="19"/>
  <c r="D4" i="19" s="1"/>
  <c r="E206" i="19"/>
  <c r="AA10" i="17"/>
  <c r="AA19" i="17"/>
  <c r="AA15" i="17"/>
  <c r="AA12" i="17"/>
  <c r="J7" i="17"/>
  <c r="D227" i="19" s="1"/>
  <c r="O13" i="17"/>
  <c r="M10" i="17"/>
  <c r="G248" i="20" s="1"/>
  <c r="M11" i="17"/>
  <c r="G249" i="20" s="1"/>
  <c r="M12" i="17"/>
  <c r="G250" i="20" s="1"/>
  <c r="M15" i="17"/>
  <c r="G253" i="20" s="1"/>
  <c r="M19" i="17"/>
  <c r="L10" i="17"/>
  <c r="L11" i="17"/>
  <c r="L12" i="17"/>
  <c r="L13" i="17"/>
  <c r="L14" i="17"/>
  <c r="L15" i="17"/>
  <c r="L16" i="17"/>
  <c r="L17" i="17"/>
  <c r="L18" i="17"/>
  <c r="L19" i="17"/>
  <c r="L208" i="17"/>
  <c r="M208" i="17" s="1"/>
  <c r="L209" i="17"/>
  <c r="M209" i="17" s="1"/>
  <c r="L210" i="17"/>
  <c r="M210" i="17" s="1"/>
  <c r="G448" i="20" s="1"/>
  <c r="L9" i="17"/>
  <c r="F247" i="20" s="1"/>
  <c r="Q208" i="17" l="1"/>
  <c r="Q10" i="17"/>
  <c r="F248" i="20"/>
  <c r="Q17" i="17"/>
  <c r="Q15" i="17"/>
  <c r="F253" i="20"/>
  <c r="Q18" i="17"/>
  <c r="Q16" i="17"/>
  <c r="F254" i="20"/>
  <c r="Q13" i="17"/>
  <c r="F251" i="20"/>
  <c r="Q210" i="17"/>
  <c r="F448" i="20"/>
  <c r="Q12" i="17"/>
  <c r="F250" i="20"/>
  <c r="Q14" i="17"/>
  <c r="F252" i="20"/>
  <c r="Q209" i="17"/>
  <c r="Q19" i="17"/>
  <c r="Q11" i="17"/>
  <c r="F249" i="20"/>
  <c r="F15" i="20"/>
  <c r="E15" i="20"/>
  <c r="D15" i="20" s="1"/>
  <c r="F10" i="20"/>
  <c r="E10" i="20"/>
  <c r="D10" i="20" s="1"/>
  <c r="F12" i="20"/>
  <c r="E12" i="20"/>
  <c r="D12" i="20" s="1"/>
  <c r="M18" i="17"/>
  <c r="M14" i="17"/>
  <c r="G252" i="20" s="1"/>
  <c r="M17" i="17"/>
  <c r="M16" i="17"/>
  <c r="G254" i="20" s="1"/>
  <c r="M9" i="17"/>
  <c r="G247" i="20" s="1"/>
  <c r="M13" i="17"/>
  <c r="G251" i="20" s="1"/>
  <c r="S7" i="17"/>
  <c r="R10" i="17" l="1"/>
  <c r="R12" i="17"/>
  <c r="R15" i="17"/>
  <c r="R19" i="17"/>
  <c r="N9" i="17" l="1"/>
  <c r="N10" i="17"/>
  <c r="O10" i="17" s="1"/>
  <c r="N11" i="17"/>
  <c r="O11" i="17" s="1"/>
  <c r="P12" i="17"/>
  <c r="V12" i="17" s="1"/>
  <c r="O16" i="17"/>
  <c r="O17" i="17"/>
  <c r="O18" i="17"/>
  <c r="O208" i="17"/>
  <c r="N209" i="17"/>
  <c r="N210" i="17"/>
  <c r="O210" i="17" s="1"/>
  <c r="H17" i="16"/>
  <c r="H20" i="16"/>
  <c r="H22" i="16"/>
  <c r="G22" i="16" s="1"/>
  <c r="H28" i="16"/>
  <c r="C216" i="19" s="1"/>
  <c r="E216" i="19" s="1"/>
  <c r="H29" i="16"/>
  <c r="G29" i="16" s="1"/>
  <c r="H31" i="16"/>
  <c r="H38" i="16"/>
  <c r="G41" i="16"/>
  <c r="H41" i="16" s="1"/>
  <c r="C214" i="19" s="1"/>
  <c r="E214" i="19" s="1"/>
  <c r="G42" i="16"/>
  <c r="H42" i="16" s="1"/>
  <c r="G43" i="16"/>
  <c r="H43" i="16" s="1"/>
  <c r="G44" i="16"/>
  <c r="H44" i="16" s="1"/>
  <c r="C217" i="19" s="1"/>
  <c r="E217" i="19" s="1"/>
  <c r="G45" i="16"/>
  <c r="H45" i="16" s="1"/>
  <c r="G46" i="16"/>
  <c r="H46" i="16" s="1"/>
  <c r="G47" i="16"/>
  <c r="H47" i="16" s="1"/>
  <c r="G48" i="16"/>
  <c r="C230" i="20" s="1"/>
  <c r="H50" i="16"/>
  <c r="H51" i="16"/>
  <c r="G51" i="16" s="1"/>
  <c r="H52" i="16"/>
  <c r="G52" i="16" s="1"/>
  <c r="H53" i="16"/>
  <c r="G53" i="16" s="1"/>
  <c r="H54" i="16"/>
  <c r="G54" i="16" s="1"/>
  <c r="G55" i="16"/>
  <c r="G56" i="16"/>
  <c r="G57" i="16"/>
  <c r="G58" i="16"/>
  <c r="G59" i="16"/>
  <c r="G60" i="16"/>
  <c r="G61" i="16"/>
  <c r="G62" i="16"/>
  <c r="C213" i="19" l="1"/>
  <c r="E213" i="19" s="1"/>
  <c r="C232" i="20"/>
  <c r="G28" i="16"/>
  <c r="G21" i="16" s="1"/>
  <c r="C227" i="20" s="1"/>
  <c r="G31" i="16"/>
  <c r="G17" i="16"/>
  <c r="H16" i="16"/>
  <c r="D226" i="20" s="1"/>
  <c r="T12" i="17"/>
  <c r="W12" i="17" s="1"/>
  <c r="O209" i="17"/>
  <c r="P209" i="17" s="1"/>
  <c r="V209" i="17" s="1"/>
  <c r="O15" i="17"/>
  <c r="P15" i="17" s="1"/>
  <c r="V15" i="17" s="1"/>
  <c r="O19" i="17"/>
  <c r="P19" i="17" s="1"/>
  <c r="V19" i="17" s="1"/>
  <c r="O14" i="17"/>
  <c r="P14" i="17" s="1"/>
  <c r="O9" i="17"/>
  <c r="P9" i="17" s="1"/>
  <c r="P210" i="17"/>
  <c r="V210" i="17" s="1"/>
  <c r="H49" i="16"/>
  <c r="D231" i="20" s="1"/>
  <c r="G39" i="16"/>
  <c r="C229" i="20" s="1"/>
  <c r="H30" i="16"/>
  <c r="D228" i="20" s="1"/>
  <c r="P18" i="17"/>
  <c r="P208" i="17"/>
  <c r="V208" i="17" s="1"/>
  <c r="P16" i="17"/>
  <c r="P10" i="17"/>
  <c r="V10" i="17" s="1"/>
  <c r="P13" i="17"/>
  <c r="P11" i="17"/>
  <c r="V11" i="17" s="1"/>
  <c r="P17" i="17"/>
  <c r="V17" i="17" s="1"/>
  <c r="H39" i="16"/>
  <c r="D229" i="20" s="1"/>
  <c r="H21" i="16"/>
  <c r="D227" i="20" s="1"/>
  <c r="G50" i="16"/>
  <c r="G49" i="16" s="1"/>
  <c r="C231" i="20" s="1"/>
  <c r="G38" i="16"/>
  <c r="G20" i="16"/>
  <c r="R11" i="17" l="1"/>
  <c r="T11" i="17" s="1"/>
  <c r="U11" i="17" s="1"/>
  <c r="R210" i="17"/>
  <c r="T210" i="17" s="1"/>
  <c r="R208" i="17"/>
  <c r="R209" i="17"/>
  <c r="T209" i="17" s="1"/>
  <c r="U209" i="17" s="1"/>
  <c r="H250" i="20"/>
  <c r="I250" i="20"/>
  <c r="G30" i="16"/>
  <c r="C228" i="20" s="1"/>
  <c r="C227" i="19"/>
  <c r="G16" i="16"/>
  <c r="C226" i="20" s="1"/>
  <c r="T10" i="17"/>
  <c r="W10" i="17" s="1"/>
  <c r="T19" i="17"/>
  <c r="U19" i="17" s="1"/>
  <c r="T15" i="17"/>
  <c r="U15" i="17" s="1"/>
  <c r="R13" i="17"/>
  <c r="V13" i="17" s="1"/>
  <c r="T20" i="17"/>
  <c r="R18" i="17"/>
  <c r="T18" i="17" s="1"/>
  <c r="R16" i="17"/>
  <c r="V16" i="17" s="1"/>
  <c r="R17" i="17"/>
  <c r="R14" i="17"/>
  <c r="V14" i="17" s="1"/>
  <c r="R9" i="17"/>
  <c r="V9" i="17" s="1"/>
  <c r="O7" i="17"/>
  <c r="P7" i="17"/>
  <c r="U12" i="17"/>
  <c r="Q7" i="17"/>
  <c r="V18" i="17" l="1"/>
  <c r="C228" i="19"/>
  <c r="E227" i="19"/>
  <c r="W18" i="17"/>
  <c r="W210" i="17"/>
  <c r="I448" i="20" s="1"/>
  <c r="W209" i="17"/>
  <c r="Y210" i="17"/>
  <c r="Z210" i="17" s="1"/>
  <c r="T208" i="17"/>
  <c r="U208" i="17" s="1"/>
  <c r="H248" i="20"/>
  <c r="I248" i="20"/>
  <c r="U210" i="17"/>
  <c r="T13" i="17"/>
  <c r="U13" i="17" s="1"/>
  <c r="W11" i="17"/>
  <c r="T17" i="17"/>
  <c r="W17" i="17" s="1"/>
  <c r="T16" i="17"/>
  <c r="W16" i="17" s="1"/>
  <c r="W19" i="17"/>
  <c r="U18" i="17"/>
  <c r="W15" i="17"/>
  <c r="T14" i="17"/>
  <c r="W14" i="17" s="1"/>
  <c r="T9" i="17"/>
  <c r="U9" i="17" s="1"/>
  <c r="U20" i="17"/>
  <c r="R7" i="17"/>
  <c r="U10" i="17"/>
  <c r="X11" i="17" l="1"/>
  <c r="Y11" i="17"/>
  <c r="H448" i="20"/>
  <c r="V7" i="17"/>
  <c r="H15" i="16" s="1"/>
  <c r="G15" i="16" s="1"/>
  <c r="X210" i="17"/>
  <c r="W208" i="17"/>
  <c r="AA210" i="17"/>
  <c r="X208" i="17"/>
  <c r="Y208" i="17"/>
  <c r="Z208" i="17" s="1"/>
  <c r="X209" i="17"/>
  <c r="Y209" i="17"/>
  <c r="Z209" i="17" s="1"/>
  <c r="X16" i="17"/>
  <c r="I254" i="20"/>
  <c r="H254" i="20"/>
  <c r="X18" i="17"/>
  <c r="H249" i="20"/>
  <c r="I249" i="20"/>
  <c r="X14" i="17"/>
  <c r="H252" i="20"/>
  <c r="I252" i="20"/>
  <c r="H253" i="20"/>
  <c r="I253" i="20"/>
  <c r="W20" i="17"/>
  <c r="W13" i="17"/>
  <c r="U16" i="17"/>
  <c r="U17" i="17"/>
  <c r="T7" i="17"/>
  <c r="W9" i="17"/>
  <c r="U14" i="17"/>
  <c r="Y17" i="17"/>
  <c r="Z17" i="17" s="1"/>
  <c r="Y14" i="17"/>
  <c r="Z14" i="17" s="1"/>
  <c r="Y18" i="17"/>
  <c r="Z18" i="17" s="1"/>
  <c r="Z11" i="17" l="1"/>
  <c r="AA11" i="17" s="1"/>
  <c r="C11" i="20"/>
  <c r="C14" i="20"/>
  <c r="AA209" i="17"/>
  <c r="AA208" i="17"/>
  <c r="X20" i="17"/>
  <c r="X9" i="17"/>
  <c r="H247" i="20"/>
  <c r="I247" i="20"/>
  <c r="X13" i="17"/>
  <c r="H251" i="20"/>
  <c r="I251" i="20"/>
  <c r="Y20" i="17"/>
  <c r="Z20" i="17" s="1"/>
  <c r="Y13" i="17"/>
  <c r="Z13" i="17" s="1"/>
  <c r="U7" i="17"/>
  <c r="H14" i="16" s="1"/>
  <c r="G14" i="16" s="1"/>
  <c r="Y9" i="17"/>
  <c r="Z9" i="17" s="1"/>
  <c r="AA17" i="17"/>
  <c r="Y16" i="17"/>
  <c r="Z16" i="17" s="1"/>
  <c r="W6" i="17"/>
  <c r="C9" i="20" l="1"/>
  <c r="C13" i="20"/>
  <c r="C16" i="20"/>
  <c r="H12" i="16"/>
  <c r="H13" i="16"/>
  <c r="AA16" i="17"/>
  <c r="G12" i="16" l="1"/>
  <c r="C224" i="20" s="1"/>
  <c r="D224" i="20"/>
  <c r="G13" i="16"/>
  <c r="D225" i="20"/>
  <c r="H11" i="16"/>
  <c r="H63" i="16" s="1"/>
  <c r="H65" i="16" l="1"/>
  <c r="G65" i="16" s="1"/>
  <c r="C234" i="20" s="1"/>
  <c r="G11" i="16"/>
  <c r="G63" i="16" s="1"/>
  <c r="C225" i="20"/>
  <c r="AA13" i="17"/>
  <c r="AA14" i="17"/>
  <c r="AA18" i="17"/>
  <c r="AA20" i="17"/>
  <c r="AA9" i="17"/>
  <c r="H64" i="16"/>
  <c r="D233" i="20" s="1"/>
  <c r="D234" i="20" l="1"/>
  <c r="H66" i="16"/>
  <c r="H67" i="16" s="1"/>
  <c r="G64" i="16"/>
  <c r="G66" i="16" l="1"/>
  <c r="C233" i="20"/>
  <c r="H68" i="16"/>
  <c r="D236" i="20" s="1"/>
  <c r="D235" i="20"/>
  <c r="F212" i="19"/>
  <c r="G67" i="16"/>
  <c r="G68" i="16" l="1"/>
  <c r="C236" i="20" s="1"/>
  <c r="C235" i="20"/>
  <c r="F213" i="19"/>
  <c r="G212" i="19"/>
  <c r="H69" i="16"/>
  <c r="H70" i="16" s="1"/>
  <c r="G69" i="16"/>
  <c r="G70" i="16" s="1"/>
  <c r="C237" i="20" l="1"/>
  <c r="I15" i="16"/>
  <c r="I14" i="16"/>
  <c r="D237" i="20"/>
  <c r="I67" i="16"/>
  <c r="E235" i="20" s="1"/>
  <c r="I59" i="16"/>
  <c r="I30" i="16"/>
  <c r="E228" i="20" s="1"/>
  <c r="I58" i="16"/>
  <c r="I21" i="16"/>
  <c r="E227" i="20" s="1"/>
  <c r="I65" i="16"/>
  <c r="E234" i="20" s="1"/>
  <c r="I57" i="16"/>
  <c r="I16" i="16"/>
  <c r="E226" i="20" s="1"/>
  <c r="I64" i="16"/>
  <c r="E233" i="20" s="1"/>
  <c r="I56" i="16"/>
  <c r="I13" i="16"/>
  <c r="E225" i="20" s="1"/>
  <c r="I63" i="16"/>
  <c r="I55" i="16"/>
  <c r="I49" i="16"/>
  <c r="E231" i="20" s="1"/>
  <c r="I11" i="16"/>
  <c r="I48" i="16"/>
  <c r="E230" i="20" s="1"/>
  <c r="I39" i="16"/>
  <c r="E229" i="20" s="1"/>
  <c r="I66" i="16"/>
  <c r="I12" i="16"/>
  <c r="E224" i="20" s="1"/>
  <c r="I61" i="16"/>
  <c r="I60" i="16"/>
  <c r="I62" i="16"/>
  <c r="F214" i="19"/>
  <c r="G213" i="19"/>
  <c r="G71" i="16" l="1"/>
  <c r="C238" i="20"/>
  <c r="H71" i="16"/>
  <c r="D238" i="20"/>
  <c r="F215" i="19"/>
  <c r="G214" i="19"/>
  <c r="C239" i="20" l="1"/>
  <c r="D239" i="20"/>
  <c r="E232" i="20"/>
  <c r="F216" i="19"/>
  <c r="G215" i="19"/>
  <c r="C5" i="19" l="1"/>
  <c r="F217" i="19"/>
  <c r="G216" i="19"/>
  <c r="D5" i="19" l="1"/>
  <c r="E11" i="20"/>
  <c r="D11" i="20" s="1"/>
  <c r="F5" i="19"/>
  <c r="H5" i="19" s="1"/>
  <c r="F218" i="19"/>
  <c r="G217" i="19"/>
  <c r="G5" i="19" l="1"/>
  <c r="I5" i="19" s="1"/>
  <c r="F11" i="20"/>
  <c r="C204" i="19"/>
  <c r="F204" i="19"/>
  <c r="H204" i="19" s="1"/>
  <c r="F219" i="19"/>
  <c r="G218" i="19"/>
  <c r="D204" i="19" l="1"/>
  <c r="F210" i="20" s="1"/>
  <c r="E210" i="20"/>
  <c r="D210" i="20" s="1"/>
  <c r="G204" i="19"/>
  <c r="I204" i="19" s="1"/>
  <c r="F220" i="19"/>
  <c r="G219" i="19"/>
  <c r="F221" i="19" l="1"/>
  <c r="G220" i="19"/>
  <c r="F222" i="19" l="1"/>
  <c r="G221" i="19"/>
  <c r="F223" i="19" l="1"/>
  <c r="G222" i="19"/>
  <c r="F224" i="19" l="1"/>
  <c r="G223" i="19"/>
  <c r="F225" i="19" l="1"/>
  <c r="G224" i="19"/>
  <c r="F226" i="19" l="1"/>
  <c r="G225" i="19"/>
  <c r="F227" i="19" l="1"/>
  <c r="G227" i="19" s="1"/>
  <c r="C173" i="19" s="1"/>
  <c r="E179" i="20" s="1"/>
  <c r="D179" i="20" s="1"/>
  <c r="G226" i="19"/>
  <c r="D173" i="19" l="1"/>
  <c r="F173" i="19"/>
  <c r="H173" i="19" s="1"/>
  <c r="C3" i="19"/>
  <c r="D3" i="19" s="1"/>
  <c r="G173" i="19" l="1"/>
  <c r="I173" i="19" s="1"/>
  <c r="F179" i="20"/>
  <c r="E9" i="20"/>
  <c r="D9" i="20" s="1"/>
  <c r="E14" i="20"/>
  <c r="D14" i="20" s="1"/>
  <c r="F3" i="19"/>
  <c r="H3" i="19" s="1"/>
  <c r="E16" i="20"/>
  <c r="D16" i="20" s="1"/>
  <c r="E13" i="20"/>
  <c r="D13" i="20" s="1"/>
  <c r="F9" i="20"/>
  <c r="G3" i="19"/>
  <c r="H206" i="19" l="1"/>
  <c r="F13" i="20"/>
  <c r="F14" i="20"/>
  <c r="F16" i="20"/>
  <c r="F206" i="19"/>
  <c r="I3" i="19"/>
  <c r="G206" i="19" l="1"/>
  <c r="I206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B57" authorId="0" shapeId="0" xr:uid="{00000000-0006-0000-0200-000001000000}">
      <text>
        <r>
          <rPr>
            <sz val="9"/>
            <color indexed="81"/>
            <rFont val="Tahoma"/>
            <family val="2"/>
            <charset val="204"/>
          </rPr>
          <t>обучение, санитарные книжки, допуски, лицензии и т.п.</t>
        </r>
      </text>
    </comment>
    <comment ref="B59" authorId="0" shapeId="0" xr:uid="{00000000-0006-0000-0200-000002000000}">
      <text>
        <r>
          <rPr>
            <sz val="9"/>
            <color indexed="81"/>
            <rFont val="Tahoma"/>
            <family val="2"/>
            <charset val="204"/>
          </rPr>
          <t>доставка персонала и материалов, логистические затраты и т.п.</t>
        </r>
      </text>
    </comment>
    <comment ref="B60" authorId="0" shapeId="0" xr:uid="{00000000-0006-0000-0200-000003000000}">
      <text>
        <r>
          <rPr>
            <sz val="9"/>
            <color indexed="81"/>
            <rFont val="Tahoma"/>
            <family val="2"/>
            <charset val="204"/>
          </rPr>
          <t>аренда помещений, расходы на запуск, моб. связь, интернет, канцелярские товары и т.п</t>
        </r>
      </text>
    </comment>
    <comment ref="B64" authorId="0" shapeId="0" xr:uid="{00000000-0006-0000-0200-000004000000}">
      <text>
        <r>
          <rPr>
            <sz val="9"/>
            <color indexed="81"/>
            <rFont val="Tahoma"/>
            <family val="2"/>
            <charset val="204"/>
          </rPr>
          <t>затраты на АУП, аренду офисных и складских помещений, страхование, налог на имущество и т.п.</t>
        </r>
      </text>
    </comment>
    <comment ref="B65" authorId="0" shapeId="0" xr:uid="{00000000-0006-0000-0200-000005000000}">
      <text>
        <r>
          <rPr>
            <sz val="9"/>
            <color indexed="81"/>
            <rFont val="Tahoma"/>
            <family val="2"/>
            <charset val="204"/>
          </rPr>
          <t>кредит учитывается для покрытия потребности в оборотных средствах (ФОТ, ТМЦ)</t>
        </r>
      </text>
    </comment>
  </commentList>
</comments>
</file>

<file path=xl/sharedStrings.xml><?xml version="1.0" encoding="utf-8"?>
<sst xmlns="http://schemas.openxmlformats.org/spreadsheetml/2006/main" count="402" uniqueCount="356">
  <si>
    <t>Расходы на оплату труда</t>
  </si>
  <si>
    <t>Инвентарь</t>
  </si>
  <si>
    <t>Спецодежда</t>
  </si>
  <si>
    <t>Амортизация ОС</t>
  </si>
  <si>
    <t>Подрядные работы</t>
  </si>
  <si>
    <t>Эксплуатация и ремонт оборудования</t>
  </si>
  <si>
    <t>Расходные материалы (РМ для сан.зон)</t>
  </si>
  <si>
    <t>Расходные материалы (химия и РМ для уборки)</t>
  </si>
  <si>
    <t>Расходные материалы</t>
  </si>
  <si>
    <t>ковросервис</t>
  </si>
  <si>
    <t>альп.работы</t>
  </si>
  <si>
    <t>вывоз отходов</t>
  </si>
  <si>
    <t>Прочие расходы</t>
  </si>
  <si>
    <t>Транспортные расходы</t>
  </si>
  <si>
    <t>График и время работы</t>
  </si>
  <si>
    <t>Кол-во месяцев</t>
  </si>
  <si>
    <t>Комментарии</t>
  </si>
  <si>
    <t>Наименование статьи затрат</t>
  </si>
  <si>
    <t>Кол-во</t>
  </si>
  <si>
    <t>НДФЛ</t>
  </si>
  <si>
    <t>Стоимость  без НДС</t>
  </si>
  <si>
    <t xml:space="preserve">Накладные расходы       </t>
  </si>
  <si>
    <t xml:space="preserve">  Зарплата, премии, компенсации</t>
  </si>
  <si>
    <t xml:space="preserve">  Налоги на ФОТ </t>
  </si>
  <si>
    <t>НДС</t>
  </si>
  <si>
    <t>Себестоимость (производственная)</t>
  </si>
  <si>
    <t>Полная себестоимость (справочно)</t>
  </si>
  <si>
    <t xml:space="preserve">Вознаграждение </t>
  </si>
  <si>
    <t>Кол- во, чел.</t>
  </si>
  <si>
    <t>Расходы на оплату труда (см. лист "Расчет ФОТ")</t>
  </si>
  <si>
    <t>Цена покупки, руб.</t>
  </si>
  <si>
    <t>Инвентарь 1</t>
  </si>
  <si>
    <t>Инвентарь 2</t>
  </si>
  <si>
    <t>Инвентарь 3</t>
  </si>
  <si>
    <t>Спецодежда 2</t>
  </si>
  <si>
    <t>Горюче-смазочные материалы (ГСМ)</t>
  </si>
  <si>
    <t>Аренда оборудования и транспортных средств (ТС)</t>
  </si>
  <si>
    <t>Оплата праздничных дней производится в двойном размере.</t>
  </si>
  <si>
    <t xml:space="preserve">Размер оплачиваемого работодателем больничного листа в расчете учитывается для каждого сотрудника в размере не менее стоимости 3 (трёх) рабочих дней ежегодно. </t>
  </si>
  <si>
    <t xml:space="preserve">Спецодежда 1 </t>
  </si>
  <si>
    <t>Расходы на СОУТ (новый объект),  по охране труда (ОТ) и промышленной безопасности (ПБ)</t>
  </si>
  <si>
    <t>Электрооборудование крупное -  поломоечные машины различного типа (3 амортизационная группа)</t>
  </si>
  <si>
    <t>Механизация крупная (фронтальные погрузчики с навесным оборудованием более 1 куб.м., самосвалы грузоподъемностью более 10 тонн, автогрейдеры) 5 аморт.группа</t>
  </si>
  <si>
    <t>Механизация средняя и малая западного производства  (фронтальные погрузчики  до 1 куб.м., коммунальные машины для уборки дорог и тротуаров, паркингов, самосвалы до 10 тонн и проч.) 4 аморт.группа</t>
  </si>
  <si>
    <t>Механизация средняя и малая производства СНГ и КНР  (фронтальные погрузчики типа МТЗ до 1 куб.м., коммунальные машины для уборки дорог и тратуаров, паркингов, самосвалы до 10 тонн и проч.) 4 аморт.группа</t>
  </si>
  <si>
    <t>Стоимость заемных средств (при отсрочке платежей от 30 календарных дней и более)</t>
  </si>
  <si>
    <t>Количество дней отсрочки платежа</t>
  </si>
  <si>
    <t>Коэффициент накладных расходов</t>
  </si>
  <si>
    <t>Ставка по кредиту</t>
  </si>
  <si>
    <t>Коэффициент расчета вознаграждения</t>
  </si>
  <si>
    <t>Стоимость, руб.</t>
  </si>
  <si>
    <t>Расходы на банковскую гарантию и обеспечение заявки, руб.</t>
  </si>
  <si>
    <t>дератизация</t>
  </si>
  <si>
    <t>вывоз снега</t>
  </si>
  <si>
    <t>Калькуляция</t>
  </si>
  <si>
    <t xml:space="preserve">В настоящей форме Калькуляции все затраты необходимо указывать без учета НДС. </t>
  </si>
  <si>
    <t>Количество дней отпуска рассчитывается исходя из 28 календарных дней. Дополнительно учитывается отпуск, установленный законодательством для районов Крайнего Севера и приравненных к ним (8,16 или 24 календарных дня), а также отпуск, который может быть установлен по результатам специальной оценки условий труда (СОУТ).</t>
  </si>
  <si>
    <t>Срок контракта, мес.</t>
  </si>
  <si>
    <t>Кол-во рабочих часов в смену</t>
  </si>
  <si>
    <t>Кол-во рабочих смен в месяц</t>
  </si>
  <si>
    <t>Кол-во рабочих часов итого</t>
  </si>
  <si>
    <t>Сроки амортизации основных средств определяются каждым участником самостоятельно в соответствии с действующим законодательством РФ.</t>
  </si>
  <si>
    <t xml:space="preserve">Субъект РФ, в котором оказывается услуга </t>
  </si>
  <si>
    <t>Площадь объекта (кв.м)</t>
  </si>
  <si>
    <t xml:space="preserve">Наименование/ИНН подрядчика </t>
  </si>
  <si>
    <t xml:space="preserve">Наименование/ИНН заказчика услуг, к которому относится объект </t>
  </si>
  <si>
    <t>Вид объекта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</si>
  <si>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</si>
  <si>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</si>
  <si>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</si>
  <si>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</si>
  <si>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</si>
  <si>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</si>
  <si>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</si>
  <si>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</si>
  <si>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</si>
  <si>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</si>
  <si>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</si>
  <si>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</si>
  <si>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</si>
  <si>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</si>
  <si>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</si>
  <si>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</si>
  <si>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</si>
  <si>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</si>
  <si>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</si>
  <si>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</si>
  <si>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</si>
  <si>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</si>
  <si>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</si>
  <si>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</si>
  <si>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</si>
  <si>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</si>
  <si>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</si>
  <si>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</si>
  <si>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</si>
  <si>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</si>
  <si>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</si>
  <si>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Республика Башкортостан</t>
  </si>
  <si>
    <t>Республика Марий Эл</t>
  </si>
  <si>
    <t>Республика Мордовия</t>
  </si>
  <si>
    <t>Удмуртская Республика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</si>
  <si>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</si>
  <si>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</si>
  <si>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</si>
  <si>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</si>
  <si>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</si>
  <si>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</si>
  <si>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</si>
  <si>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</si>
  <si>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Курганская область</t>
  </si>
  <si>
    <t>Свердловская область</t>
  </si>
  <si>
    <t>Челябинская область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</si>
  <si>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</si>
  <si>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</si>
  <si>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</si>
  <si>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</si>
  <si>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</si>
  <si>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</si>
  <si>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Новосибирская область</t>
  </si>
  <si>
    <t>Омская область</t>
  </si>
  <si>
    <t>Томская область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</si>
  <si>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</si>
  <si>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</si>
  <si>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</si>
  <si>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</si>
  <si>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</si>
  <si>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</si>
  <si>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</si>
  <si>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</si>
  <si>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</si>
  <si>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Регион РФ</t>
  </si>
  <si>
    <t>Московская область</t>
  </si>
  <si>
    <t>Кемеровская область - Кузбасс</t>
  </si>
  <si>
    <t>Еврейская автономная область</t>
  </si>
  <si>
    <t>Чукотский автономный округ</t>
  </si>
  <si>
    <t>Город федерального значения Севастополь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</si>
  <si>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</si>
  <si>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</si>
  <si>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</si>
  <si>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</si>
  <si>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Осетия-Алания</t>
  </si>
  <si>
    <t>Чеченская Республика</t>
  </si>
  <si>
    <t>Ставропольский край</t>
  </si>
  <si>
    <t>Республика Татарстан (Татарстан)</t>
  </si>
  <si>
    <t>Чувашская Республика - Чувашия</t>
  </si>
  <si>
    <t xml:space="preserve">Город Москва </t>
  </si>
  <si>
    <t xml:space="preserve">Ненецкий автономный округ </t>
  </si>
  <si>
    <t xml:space="preserve">Город Санкт-Петербург </t>
  </si>
  <si>
    <t xml:space="preserve">Республика Адыгея </t>
  </si>
  <si>
    <t xml:space="preserve">Ханты-Мансийский автономный округ - Югра </t>
  </si>
  <si>
    <t xml:space="preserve">Ямало-Ненецкий автономный округ </t>
  </si>
  <si>
    <t xml:space="preserve">Тюменская область </t>
  </si>
  <si>
    <t>№</t>
  </si>
  <si>
    <t>Код субъекта РФ</t>
  </si>
  <si>
    <t>Среднемесячно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</si>
  <si>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</si>
  <si>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</si>
  <si>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</si>
  <si>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</si>
  <si>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</si>
  <si>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</si>
  <si>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</si>
  <si>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</si>
  <si>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</si>
  <si>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12</t>
  </si>
  <si>
    <t>13</t>
  </si>
  <si>
    <t>15</t>
  </si>
  <si>
    <t>16</t>
  </si>
  <si>
    <t>18</t>
  </si>
  <si>
    <t>20</t>
  </si>
  <si>
    <t>21</t>
  </si>
  <si>
    <t>26</t>
  </si>
  <si>
    <t>43</t>
  </si>
  <si>
    <t>45</t>
  </si>
  <si>
    <t>52</t>
  </si>
  <si>
    <t>56</t>
  </si>
  <si>
    <t>58</t>
  </si>
  <si>
    <t>59</t>
  </si>
  <si>
    <t>63</t>
  </si>
  <si>
    <t>64</t>
  </si>
  <si>
    <t>66</t>
  </si>
  <si>
    <t>72</t>
  </si>
  <si>
    <t>73</t>
  </si>
  <si>
    <t>74</t>
  </si>
  <si>
    <t>86</t>
  </si>
  <si>
    <t>89</t>
  </si>
  <si>
    <t xml:space="preserve">77 Город Москва </t>
  </si>
  <si>
    <t>Налог на прибыль (информационно)</t>
  </si>
  <si>
    <t>РФ</t>
  </si>
  <si>
    <t>Бюджет/Здравоохранение</t>
  </si>
  <si>
    <t>Бюджет/Образование</t>
  </si>
  <si>
    <t>Бюджет/ФОИВ</t>
  </si>
  <si>
    <t>Бюджет/Силовые структуры</t>
  </si>
  <si>
    <t>Бюджет/ЖД и Метрополитены</t>
  </si>
  <si>
    <t>Бюджет/Прочие</t>
  </si>
  <si>
    <t>Индустрия/Нефтегазовая промышленность</t>
  </si>
  <si>
    <t>Индустрия/Машиностроение</t>
  </si>
  <si>
    <t>Индустрия/Пищевая</t>
  </si>
  <si>
    <t xml:space="preserve">Индустрия/Фармацевтическая </t>
  </si>
  <si>
    <t>Индустрия/Уголь, руда, металл</t>
  </si>
  <si>
    <t>Индустрия/Энергетика</t>
  </si>
  <si>
    <t>Индустрия/ Прочая</t>
  </si>
  <si>
    <t>Недвижимость/Аэропорты, стадионы и пр.</t>
  </si>
  <si>
    <t>Недвижимость/Жилая</t>
  </si>
  <si>
    <t>Недвижимость/Логистическая</t>
  </si>
  <si>
    <t>Недвижимость/Офисная</t>
  </si>
  <si>
    <t>Недвижимость/Торгово-развлекательная</t>
  </si>
  <si>
    <t>Недвижимость/Прочая</t>
  </si>
  <si>
    <t>Cети/Nonfood</t>
  </si>
  <si>
    <t>Сети/Супермаркеты</t>
  </si>
  <si>
    <t>Сети/Гипермаркеты</t>
  </si>
  <si>
    <t>Сети/Распределительные центры</t>
  </si>
  <si>
    <t>Сети/Офисы</t>
  </si>
  <si>
    <t>Прочее</t>
  </si>
  <si>
    <t>Электрооборудование (пылесосы, пыле/водосос, экстракторы и т.п.) (1 амортизацонная группа)</t>
  </si>
  <si>
    <t>электрооборудование среднее - однодисковые роторные машины в различных навесных модификациях, высокоскоростные роторные машины, специализированные машины для чистки ковров, эскалаторов, траволаторов и проч. (2 группа)</t>
  </si>
  <si>
    <t>Срок амортизации (максимальный)</t>
  </si>
  <si>
    <t>Сети/Магазины у дома</t>
  </si>
  <si>
    <t xml:space="preserve">  Зарплата, премии, компенсации, питание</t>
  </si>
  <si>
    <t>Правила заполнения</t>
  </si>
  <si>
    <t xml:space="preserve">Заполнению (редактированию) подлежат ячейки, отмеченные серым маркером. Остальные ячейки защищены от редактирования (в них не требуется вносить изменения и/или значения параметров в них рассчитываются автоматически). </t>
  </si>
  <si>
    <t>Штатное расписание во вкладке "Расчет ФОТ" подлежит заполнению в зависимости от обслуживаемого объекта и необходимого графика работы</t>
  </si>
  <si>
    <t>Справочная информация</t>
  </si>
  <si>
    <t>Адрес объекта (индекс, город (населенный пункт), улица, дом (корпус, строение), офис</t>
  </si>
  <si>
    <t xml:space="preserve">Расчет заработной платы в час во вкладке "Статистическая ЗП" производится из максимально возможных согласно ТК РФ 246 часов  среднемесячно при работе сотрудника  по основному договору и договору совместительства, формула расчета представлена в п.1                                                                                                                                                                </t>
  </si>
  <si>
    <t xml:space="preserve">Табелирование </t>
  </si>
  <si>
    <t>Итого ФОТ (с учетом районных коэффициентов, северных надбавок, праздничных, отпускных и больничных дней, НДФЛ и  страховых взносов)</t>
  </si>
  <si>
    <t>% отклонения стоимости ч/ч от ЕМИСС в час- 20% (не ниже МРОТ)</t>
  </si>
  <si>
    <t>Оплата праздничных  дней</t>
  </si>
  <si>
    <t>Оплата отпускных дней</t>
  </si>
  <si>
    <t>Оплата питания</t>
  </si>
  <si>
    <t xml:space="preserve">Оплата больничных дней (3 дня)        </t>
  </si>
  <si>
    <t xml:space="preserve">Заработная плата, руб.   </t>
  </si>
  <si>
    <t>в месяц</t>
  </si>
  <si>
    <t>в смену</t>
  </si>
  <si>
    <t>в час.</t>
  </si>
  <si>
    <t xml:space="preserve">Заработная плата всех сотрудников </t>
  </si>
  <si>
    <t>Заработная плата 1 сотр. НЕТТО (на руки)</t>
  </si>
  <si>
    <t xml:space="preserve"> НЕТТО (на руки) в месяц</t>
  </si>
  <si>
    <t>ЕМИСС -20% (не ниже МРОТ), руб. в час</t>
  </si>
  <si>
    <t>руб. в час</t>
  </si>
  <si>
    <t>руб. в месяц</t>
  </si>
  <si>
    <t>ООО "ПРИМЕР"</t>
  </si>
  <si>
    <t>Критерий коммерческого предприятия</t>
  </si>
  <si>
    <t>МСП</t>
  </si>
  <si>
    <t>не МСП</t>
  </si>
  <si>
    <t>Категория персонала</t>
  </si>
  <si>
    <t>Расходные материалы (для уборки внешней территории)</t>
  </si>
  <si>
    <t>Спецодежда 3</t>
  </si>
  <si>
    <t>Спецодежда 4</t>
  </si>
  <si>
    <t>Некатегорийные затраты</t>
  </si>
  <si>
    <t>Незаполненная категория ФОТ</t>
  </si>
  <si>
    <t>Расходные материалы (прочие)</t>
  </si>
  <si>
    <t>ЕМИСС среднемесячно минус 20%  в час, включая страховые взносы</t>
  </si>
  <si>
    <t>Итого часов</t>
  </si>
  <si>
    <t>Должность</t>
  </si>
  <si>
    <t>Категории персонала</t>
  </si>
  <si>
    <t>Наименование услуги</t>
  </si>
  <si>
    <t>Управление объектом</t>
  </si>
  <si>
    <t>Уборка внутренних помещений (ОПМ)</t>
  </si>
  <si>
    <t>Сбор тележек</t>
  </si>
  <si>
    <t>Уборка внешней территории с помощью трактора</t>
  </si>
  <si>
    <t>без НДС</t>
  </si>
  <si>
    <t>с НДС</t>
  </si>
  <si>
    <t>ЕМИСС минус 20%</t>
  </si>
  <si>
    <t xml:space="preserve"> в месяц                    </t>
  </si>
  <si>
    <t xml:space="preserve">в час                     </t>
  </si>
  <si>
    <t xml:space="preserve">среднемесячно </t>
  </si>
  <si>
    <t xml:space="preserve">  в час</t>
  </si>
  <si>
    <t>Уборка внутренних помещений (ОВУ)</t>
  </si>
  <si>
    <t>Уборка внешней территории (ОВнУ)</t>
  </si>
  <si>
    <t>Тариф, руб. в час</t>
  </si>
  <si>
    <t>Категория 7</t>
  </si>
  <si>
    <t>Категория 8</t>
  </si>
  <si>
    <t>Категория 9</t>
  </si>
  <si>
    <t>Категория 10</t>
  </si>
  <si>
    <t>Категория 11</t>
  </si>
  <si>
    <t>Категория 12</t>
  </si>
  <si>
    <t>Категория 13</t>
  </si>
  <si>
    <t>Категория 14</t>
  </si>
  <si>
    <t>Категория 15</t>
  </si>
  <si>
    <t>Итого выручка проекта среднемесячно, руб.</t>
  </si>
  <si>
    <t>Итого выручка проекта за весь период, руб.</t>
  </si>
  <si>
    <t>Итого (справочно) выручка проекта среднемесячно, руб.</t>
  </si>
  <si>
    <t>Иностранцы (патент)</t>
  </si>
  <si>
    <t>Иностранцы (ЕАЭС)</t>
  </si>
  <si>
    <t>Гражданство</t>
  </si>
  <si>
    <t xml:space="preserve">Заработная плата за 1 час устанавливается в размере не менее определенного по формуле (далее – Минимальная расчетная заработная плата за 1 час):
80% от среднего уровня заработной платы по отрасли в регионе оказания услуг, определенной в соответствии с данными, опубликованными Федеральной службой государственной статистики на официальном сайте Единой межведомственной информационно-статистической системы (далее – ЕМИСС)/246 (далее – Средний уровень заработной платы за час), где 246 – это максимально возможное количество рабочих часов среднемесячно по трудовому договору и договору совместительства на 1 человека в соответствии с ТК РФ.
При этом максимальное количество отработанных сотрудником часов среднемесячно не должно превышать 246 рабочих часов 
Для целей расчета среднего уровня заработной платы по отрасли принимаются данные о среднемесячной начисленной заработной плате работников организаций, соответствующих отраслевому виду экономической деятельности по ОКВЭД-2 (группа 81.2 «Деятельность по чистке и уборке»), за последний период (год,квартал), опубликованный на официальном сайте ЕМИСС, на момент составления расчета.
В случае, если определенная таким образом минимальная расчетная заработная плата за 1 час работы окажется ниже уровня заработной платы, рассчитанного по формуле:
МРОТ (минимальный размер заработной платы, установленной в субъекте РФ)/164  рабочих часа (далее Минимальный размер заработной платы за час), где 
164 – это количество рабочих часов в месяц для 40 часовой рабочей недели, согласно производственному календарю, 
Минимальная расчетная заработная плата за 1 час принимается Исполнителем равной Минимальному размеру заработной платы за час (МРОТ/164).
 Процент отклонения отображается в столбце АА "Расчет ФОТ", подсвечивается зеленым в случае соответствия, красным в случае несоответствия  требуемому критерию. </t>
  </si>
  <si>
    <t xml:space="preserve">Механизация ручная (снегоочиститель шнековый, снегоуборочная машина щеточного типа, травокосилка, газонокосилка и проч.) 2 аморт.группа </t>
  </si>
  <si>
    <t xml:space="preserve">Стоимость заемных средств </t>
  </si>
  <si>
    <t xml:space="preserve">Налоги на ФОТ </t>
  </si>
  <si>
    <t>Расчетная стоимость трудового ресурса</t>
  </si>
  <si>
    <t>Стоимость, руб./мес.</t>
  </si>
  <si>
    <t xml:space="preserve">Расчетная стоимость услуги </t>
  </si>
  <si>
    <t>Стоимость человеко-часа, руб.</t>
  </si>
  <si>
    <t>ФОТ</t>
  </si>
  <si>
    <t>Доля в выручке без НДС, %</t>
  </si>
  <si>
    <t>в час</t>
  </si>
  <si>
    <t>Распределяемые затраты, руб.</t>
  </si>
  <si>
    <t>чел-часы</t>
  </si>
  <si>
    <t>Стоимость в час, руб.</t>
  </si>
  <si>
    <t>Нераспределяемые затраты, руб.</t>
  </si>
  <si>
    <t>Итого Затраты в час, руб.</t>
  </si>
  <si>
    <t>Заработная плата 1 сотр. НЕТТО (на руки), руб.</t>
  </si>
  <si>
    <t>Кол-во часов</t>
  </si>
  <si>
    <t>Надбавки и взносы с ФОТ, руб./период договора</t>
  </si>
  <si>
    <t xml:space="preserve"> с НДФЛ (к начислению) за период договора</t>
  </si>
  <si>
    <t>НЕТТО (на руки) за период договора</t>
  </si>
  <si>
    <t>руб. за период договора</t>
  </si>
  <si>
    <t>Итого ФОТ (с учетом районных коэффициентов, северных надбавок, праздничных, отпускных и больничных дней, НДФЛ и  страховых взносов), руб./ период договора</t>
  </si>
  <si>
    <t>Тарификатор (стоимость услуг в час с разбивкой по видам услуг)</t>
  </si>
  <si>
    <t>Стоимость сопутствующих расходов*, руб./час</t>
  </si>
  <si>
    <t xml:space="preserve">*Сопутствующие расходы- все составляющие бюджета: расходные материалы, техника, накладные расходы, прибыль, и пр., кроме расходов, связанных с ФОТ </t>
  </si>
  <si>
    <t>**Стоимость, руб./период договора</t>
  </si>
  <si>
    <t>Надбавки, НДФЛ и взносы с ФОТ, руб./период договора</t>
  </si>
  <si>
    <t>г. Пример, ул. Пример, д. 8</t>
  </si>
  <si>
    <t>Инвентарь 4</t>
  </si>
  <si>
    <t>Инвентарь 5</t>
  </si>
  <si>
    <t>Инвентарь 6</t>
  </si>
  <si>
    <t>Инвентарь 7</t>
  </si>
  <si>
    <t>Инвентарь 8</t>
  </si>
  <si>
    <t>Спецодежда 5</t>
  </si>
  <si>
    <t>Спецодежда 6</t>
  </si>
  <si>
    <t>Спецодежда 7</t>
  </si>
  <si>
    <t>Спецодежда 8</t>
  </si>
  <si>
    <r>
      <t>Настоящая форма содержит вкладки - "Статистическая ЗП", "Калькуляция",  "Расчет ФОТ</t>
    </r>
    <r>
      <rPr>
        <sz val="12"/>
        <color rgb="FF00B050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, "Тарификатор"</t>
    </r>
    <r>
      <rPr>
        <sz val="12"/>
        <color rgb="FF00B05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и  «Приложение к договору»</t>
    </r>
    <r>
      <rPr>
        <sz val="12"/>
        <color rgb="FF333333"/>
        <rFont val="Times New Roman"/>
        <family val="1"/>
        <charset val="204"/>
      </rPr>
      <t xml:space="preserve"> .  Листы "Калькуляция" и "Расчет ФОТ" являются обязательными для заполнения в полном объеме.</t>
    </r>
  </si>
  <si>
    <t xml:space="preserve"> Вкладка "Приложение к договору", в которой указываются расчетная стоимость услуги с разбивкой на статьи затрат и расчетная стоимость трудового ресурса, заполняется автоматически при заполнении вкладок "Калькуляция" и "Расчет ФОТ".</t>
  </si>
  <si>
    <t>В разделе «Амортизация ОС» не допускается указывать в основные средства с нулевой остаточной стоимостью. При формировании Калькуляции необходимо в обязательном порядке учитывать затраты на амортизацию каждого основного средства (исходя из ежемесячной амортизации нового основного средства).</t>
  </si>
  <si>
    <t>В разделе «Инвентарь» не допускается указывать инвентарь б/у и/или инвентарь с нулевой стоимостью. В Калькуляцию каждого проекта необходимо закладывать приобретение нового инвентаря по действующим на момент расчета ценам поставщиков.</t>
  </si>
  <si>
    <t>В разделе «Спецодежда» указанное количество комплектов спецодежды должно соответствовать планируемому количеству персонала и учитывать сезонность (зима/лето) и условия труда. Для контрактов продолжительностью более 1(одного) года необходимо учитывать ежегодное приобретение комплектов «летней» спецодежды для всех сотрудников, комплекты «зимней» спецодежды подлежат обновлению не реже, чем 1 раз в 2(два) года.</t>
  </si>
  <si>
    <t>В разделе «Расходы на СОУТ (новый объект),  по охране труда (ОТ) и промышленной безопасности (ПБ)» в обязательном порядке должны быть учтены соответствующие затраты на выполнение нормативов и требований в области охраны труда, пожарной и промышленной безопасности (в т.ч. медосмотры,  медкнижки, освидетельствование рабочих мест,  аттестации по электро- и пожарной безопасности и т.д.) по действующим на момент расчета расценкам поставщиков указанных услуг.</t>
  </si>
  <si>
    <t>В разделе «Эксплуатация и ремонт оборудования» указываются затраты на ремонт и обслуживание основных средств, а также затраты на приобретение расходных материалов (щетки, скребки, резинки и др.). Данные затраты должны ежегодно составлять не менее 5% от стоимости основного средства.</t>
  </si>
  <si>
    <t>Размер страховых взносов для граждан РФ и иностранных граждан составляет 30%, без учета страховых взносов от несчастных случаев, которые закладываются согласно таблице производственных рисков (от 0,2 до 8,5%). Применительно к клинингу страховые взносы в ФСС по несчастным случаям в среднем равны 0,5%.</t>
  </si>
  <si>
    <t>Взнос в единый фонд пенсионного и социального страхования</t>
  </si>
  <si>
    <t>*</t>
  </si>
  <si>
    <t>данные ЕМИСС пока отсутствуют</t>
  </si>
  <si>
    <t>Значение для сравнения в час, включая страховые взносы, отпускные и больничные</t>
  </si>
  <si>
    <t xml:space="preserve"> в час, включая отпускные, больничные, страховые взносы</t>
  </si>
  <si>
    <t xml:space="preserve"> в месяц, включая отпускные и больничные (без страховых взносов)</t>
  </si>
  <si>
    <t xml:space="preserve"> в час, включая отпускные и больничные (без страховых взносов)</t>
  </si>
  <si>
    <t>Донецкая Народная Республика**</t>
  </si>
  <si>
    <t>Луганская Народная Республика**</t>
  </si>
  <si>
    <t>Запорожская область**</t>
  </si>
  <si>
    <t>Херсонская область**</t>
  </si>
  <si>
    <t>**</t>
  </si>
  <si>
    <t>Значение для сравнения (справочно), включая отпускные и больничные (без страховых взносов)</t>
  </si>
  <si>
    <t>ЕМИСС и МРОТ включают НДФЛ</t>
  </si>
  <si>
    <t xml:space="preserve">Стоимость человеко-часа, руб. </t>
  </si>
  <si>
    <t>**Стоимость услуги за период договора= стоимость человеко-часа Х количество часов за период договора</t>
  </si>
  <si>
    <t>Стоимость услуг в человеко-часах отображается во вкладке "Тарификатор", и формируется из расходов на ФОТ и прочих статей затрат на услуги в соответствии с их наименованием в ячейках В30:45 во вкладке "Расчет ФОТ"</t>
  </si>
  <si>
    <t>Стоимость с НДС</t>
  </si>
  <si>
    <t xml:space="preserve">Компании, работающие на УСН (без НДС), считают затраты без учета налога на добавленную стоимость. Далее необходимо прибавлять сумму расчетного налога согласно внутренней системе упрощенного налогообложения. </t>
  </si>
  <si>
    <t>Согласно производственному календарю в 2026 году 1972 максимально возможных рабочих часов (при 40- часовой рабочей неделе) по одному трудовому договору (без переработок), т.е. 164,3 часа среднемесячно.                                                               
ТК РФ допускается работа по совместительству с продолжительностью рабочего времени, не превышающей половины месячной нормы рабочего времени, в 2026 году это 1972/2=986 часов. Таким образом, расчет максимально возможного количества рабочих часов в год по основному договору и договору совместительства выглядит следующим образом: 1972+0,5*1 972=2958 /12 месяцев=246,5 часов (среднемесячно). 
Согласно ТК РФ максимально возможное количество человеко-часов (3 078/ в год)  можно установить графиком работы персоналу 6/1-10 часов, это основной договор плюс договор совместительства. 
В случае установки графика работы, при котором количество человеко- часов по каждой специальности и каждому сотруднику превышает 3 078 часов в год, ячейка с итоговым количеством человеко- часов (столбец J вкладки "Расчет ФОТ") окрашивается в красный цвет, если не превышает- в зеленый.</t>
  </si>
  <si>
    <t>Данные ЕМИСС за январь - май  2026 г. по коду ОКВЭД2 81.2 Услуги по чистке и уборке*</t>
  </si>
  <si>
    <t>МРОТ (на 01.08.2026)*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</si>
</sst>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₽_-;\-* #,##0.00_₽_-;_-* &quot;-&quot;??_₽_-;_-@_-"/>
    <numFmt numFmtId="165" formatCode="_-* #,##0_₽_-;\-* #,##0_₽_-;_-* &quot;-&quot;??_₽_-;_-@_-"/>
    <numFmt numFmtId="166" formatCode="0.0%"/>
    <numFmt numFmtId="167" formatCode="_-* #,##0\ _₽_-;\-* #,##0\ _₽_-;_-* &quot;-&quot;??\ _₽_-;_-@_-"/>
    <numFmt numFmtId="168" formatCode="0.00000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2E2E2E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C00000"/>
      <name val="Times New Roman"/>
      <family val="1"/>
      <charset val="204"/>
    </font>
    <font>
      <sz val="8"/>
      <name val="Calibri"/>
      <family val="2"/>
      <scheme val="minor"/>
    </font>
    <font>
      <sz val="1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sz val="12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6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rgb="FFE7E7E7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02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 indent="1"/>
    </xf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indent="1"/>
    </xf>
    <xf numFmtId="0" fontId="3" fillId="0" borderId="39" xfId="0" applyFont="1" applyBorder="1" applyAlignment="1">
      <alignment horizontal="right" vertical="center" wrapText="1" indent="1"/>
    </xf>
    <xf numFmtId="3" fontId="3" fillId="0" borderId="39" xfId="0" applyNumberFormat="1" applyFont="1" applyBorder="1" applyAlignment="1">
      <alignment horizontal="right" vertical="center" wrapText="1" indent="1"/>
    </xf>
    <xf numFmtId="0" fontId="3" fillId="3" borderId="39" xfId="0" applyFont="1" applyFill="1" applyBorder="1" applyAlignment="1">
      <alignment horizontal="right" vertical="center" wrapText="1" indent="1"/>
    </xf>
    <xf numFmtId="0" fontId="8" fillId="6" borderId="39" xfId="0" applyFont="1" applyFill="1" applyBorder="1" applyAlignment="1">
      <alignment horizontal="right" vertical="center" wrapText="1" indent="1"/>
    </xf>
    <xf numFmtId="0" fontId="4" fillId="0" borderId="2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9" fillId="0" borderId="0" xfId="0" applyFont="1"/>
    <xf numFmtId="165" fontId="3" fillId="5" borderId="2" xfId="1" applyNumberFormat="1" applyFont="1" applyFill="1" applyBorder="1" applyProtection="1">
      <protection locked="0"/>
    </xf>
    <xf numFmtId="0" fontId="4" fillId="0" borderId="9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3" fontId="4" fillId="0" borderId="11" xfId="0" applyNumberFormat="1" applyFont="1" applyBorder="1" applyAlignment="1">
      <alignment vertical="top"/>
    </xf>
    <xf numFmtId="3" fontId="4" fillId="0" borderId="2" xfId="0" applyNumberFormat="1" applyFont="1" applyBorder="1" applyAlignment="1">
      <alignment horizontal="right" vertical="top"/>
    </xf>
    <xf numFmtId="3" fontId="4" fillId="0" borderId="1" xfId="0" applyNumberFormat="1" applyFont="1" applyBorder="1" applyAlignment="1">
      <alignment horizontal="right" vertical="top"/>
    </xf>
    <xf numFmtId="10" fontId="3" fillId="0" borderId="8" xfId="2" applyNumberFormat="1" applyFont="1" applyFill="1" applyBorder="1" applyAlignment="1" applyProtection="1">
      <alignment horizontal="right" vertical="top"/>
    </xf>
    <xf numFmtId="0" fontId="3" fillId="0" borderId="9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3" fontId="3" fillId="0" borderId="11" xfId="0" applyNumberFormat="1" applyFont="1" applyBorder="1" applyAlignment="1">
      <alignment vertical="top"/>
    </xf>
    <xf numFmtId="3" fontId="4" fillId="0" borderId="2" xfId="0" applyNumberFormat="1" applyFont="1" applyBorder="1" applyAlignment="1">
      <alignment vertical="top"/>
    </xf>
    <xf numFmtId="0" fontId="3" fillId="0" borderId="7" xfId="0" applyFont="1" applyBorder="1" applyAlignment="1">
      <alignment horizontal="left" vertical="top"/>
    </xf>
    <xf numFmtId="3" fontId="4" fillId="0" borderId="7" xfId="0" applyNumberFormat="1" applyFont="1" applyBorder="1" applyAlignment="1">
      <alignment vertical="top"/>
    </xf>
    <xf numFmtId="9" fontId="3" fillId="0" borderId="7" xfId="0" applyNumberFormat="1" applyFont="1" applyBorder="1" applyAlignment="1">
      <alignment horizontal="right" indent="1"/>
    </xf>
    <xf numFmtId="3" fontId="3" fillId="0" borderId="7" xfId="0" applyNumberFormat="1" applyFont="1" applyBorder="1"/>
    <xf numFmtId="166" fontId="3" fillId="0" borderId="7" xfId="2" applyNumberFormat="1" applyFont="1" applyFill="1" applyBorder="1" applyAlignment="1" applyProtection="1">
      <alignment horizontal="right" vertical="top"/>
    </xf>
    <xf numFmtId="0" fontId="3" fillId="0" borderId="15" xfId="0" applyFont="1" applyBorder="1" applyAlignment="1">
      <alignment horizontal="left" indent="1"/>
    </xf>
    <xf numFmtId="3" fontId="3" fillId="0" borderId="15" xfId="0" applyNumberFormat="1" applyFont="1" applyBorder="1"/>
    <xf numFmtId="3" fontId="3" fillId="0" borderId="14" xfId="0" applyNumberFormat="1" applyFont="1" applyBorder="1"/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5" borderId="7" xfId="0" applyFont="1" applyFill="1" applyBorder="1" applyProtection="1">
      <protection locked="0"/>
    </xf>
    <xf numFmtId="165" fontId="3" fillId="5" borderId="7" xfId="1" applyNumberFormat="1" applyFont="1" applyFill="1" applyBorder="1" applyProtection="1">
      <protection locked="0"/>
    </xf>
    <xf numFmtId="3" fontId="3" fillId="0" borderId="0" xfId="0" applyNumberFormat="1" applyFont="1"/>
    <xf numFmtId="3" fontId="3" fillId="3" borderId="15" xfId="0" applyNumberFormat="1" applyFont="1" applyFill="1" applyBorder="1"/>
    <xf numFmtId="166" fontId="3" fillId="0" borderId="14" xfId="2" applyNumberFormat="1" applyFont="1" applyFill="1" applyBorder="1" applyAlignment="1" applyProtection="1">
      <alignment horizontal="right" vertical="top"/>
    </xf>
    <xf numFmtId="0" fontId="4" fillId="0" borderId="23" xfId="0" applyFont="1" applyBorder="1" applyAlignment="1">
      <alignment horizontal="left"/>
    </xf>
    <xf numFmtId="3" fontId="3" fillId="3" borderId="16" xfId="0" applyNumberFormat="1" applyFont="1" applyFill="1" applyBorder="1"/>
    <xf numFmtId="3" fontId="4" fillId="0" borderId="17" xfId="0" applyNumberFormat="1" applyFont="1" applyBorder="1" applyAlignment="1">
      <alignment horizontal="right" vertical="top"/>
    </xf>
    <xf numFmtId="3" fontId="4" fillId="0" borderId="16" xfId="0" applyNumberFormat="1" applyFont="1" applyBorder="1" applyAlignment="1">
      <alignment horizontal="right" vertical="top"/>
    </xf>
    <xf numFmtId="10" fontId="3" fillId="0" borderId="18" xfId="2" applyNumberFormat="1" applyFont="1" applyFill="1" applyBorder="1" applyAlignment="1" applyProtection="1">
      <alignment horizontal="right" vertical="top"/>
    </xf>
    <xf numFmtId="0" fontId="3" fillId="0" borderId="24" xfId="0" applyFont="1" applyBorder="1" applyProtection="1">
      <protection locked="0"/>
    </xf>
    <xf numFmtId="0" fontId="3" fillId="5" borderId="25" xfId="0" applyFont="1" applyFill="1" applyBorder="1" applyAlignment="1" applyProtection="1">
      <alignment horizontal="right"/>
      <protection locked="0"/>
    </xf>
    <xf numFmtId="3" fontId="3" fillId="3" borderId="0" xfId="0" applyNumberFormat="1" applyFont="1" applyFill="1"/>
    <xf numFmtId="0" fontId="3" fillId="0" borderId="26" xfId="0" applyFont="1" applyBorder="1" applyProtection="1">
      <protection locked="0"/>
    </xf>
    <xf numFmtId="0" fontId="3" fillId="5" borderId="27" xfId="0" applyFont="1" applyFill="1" applyBorder="1" applyAlignment="1" applyProtection="1">
      <alignment horizontal="right"/>
      <protection locked="0"/>
    </xf>
    <xf numFmtId="0" fontId="3" fillId="5" borderId="14" xfId="0" applyFont="1" applyFill="1" applyBorder="1" applyProtection="1">
      <protection locked="0"/>
    </xf>
    <xf numFmtId="165" fontId="3" fillId="5" borderId="14" xfId="1" applyNumberFormat="1" applyFont="1" applyFill="1" applyBorder="1" applyProtection="1">
      <protection locked="0"/>
    </xf>
    <xf numFmtId="0" fontId="3" fillId="0" borderId="28" xfId="0" applyFont="1" applyBorder="1" applyProtection="1">
      <protection locked="0"/>
    </xf>
    <xf numFmtId="3" fontId="4" fillId="0" borderId="18" xfId="0" applyNumberFormat="1" applyFont="1" applyBorder="1" applyAlignment="1">
      <alignment horizontal="right" vertical="top"/>
    </xf>
    <xf numFmtId="0" fontId="3" fillId="0" borderId="18" xfId="0" applyFont="1" applyBorder="1"/>
    <xf numFmtId="3" fontId="4" fillId="0" borderId="29" xfId="0" applyNumberFormat="1" applyFont="1" applyBorder="1" applyAlignment="1">
      <alignment horizontal="right" vertical="top"/>
    </xf>
    <xf numFmtId="3" fontId="4" fillId="0" borderId="7" xfId="0" applyNumberFormat="1" applyFont="1" applyBorder="1" applyAlignment="1">
      <alignment horizontal="right" vertical="top"/>
    </xf>
    <xf numFmtId="3" fontId="4" fillId="0" borderId="3" xfId="0" applyNumberFormat="1" applyFont="1" applyBorder="1" applyAlignment="1">
      <alignment horizontal="right" vertical="top"/>
    </xf>
    <xf numFmtId="0" fontId="3" fillId="5" borderId="31" xfId="0" applyFont="1" applyFill="1" applyBorder="1" applyAlignment="1" applyProtection="1">
      <alignment horizontal="right" wrapText="1"/>
      <protection locked="0"/>
    </xf>
    <xf numFmtId="0" fontId="3" fillId="5" borderId="2" xfId="0" applyFont="1" applyFill="1" applyBorder="1" applyProtection="1">
      <protection locked="0"/>
    </xf>
    <xf numFmtId="3" fontId="3" fillId="0" borderId="3" xfId="0" applyNumberFormat="1" applyFont="1" applyBorder="1"/>
    <xf numFmtId="10" fontId="3" fillId="0" borderId="17" xfId="2" applyNumberFormat="1" applyFont="1" applyFill="1" applyBorder="1" applyAlignment="1" applyProtection="1">
      <alignment horizontal="right" vertical="top"/>
    </xf>
    <xf numFmtId="165" fontId="3" fillId="0" borderId="2" xfId="1" applyNumberFormat="1" applyFont="1" applyFill="1" applyBorder="1" applyProtection="1"/>
    <xf numFmtId="3" fontId="4" fillId="5" borderId="1" xfId="0" applyNumberFormat="1" applyFont="1" applyFill="1" applyBorder="1" applyAlignment="1" applyProtection="1">
      <alignment vertical="top"/>
      <protection locked="0"/>
    </xf>
    <xf numFmtId="10" fontId="3" fillId="0" borderId="2" xfId="2" applyNumberFormat="1" applyFont="1" applyFill="1" applyBorder="1" applyAlignment="1" applyProtection="1">
      <alignment horizontal="right" vertical="top"/>
    </xf>
    <xf numFmtId="165" fontId="3" fillId="0" borderId="6" xfId="1" applyNumberFormat="1" applyFont="1" applyFill="1" applyBorder="1" applyProtection="1"/>
    <xf numFmtId="3" fontId="4" fillId="0" borderId="6" xfId="0" applyNumberFormat="1" applyFont="1" applyBorder="1" applyAlignment="1">
      <alignment vertical="top"/>
    </xf>
    <xf numFmtId="3" fontId="4" fillId="5" borderId="19" xfId="0" applyNumberFormat="1" applyFont="1" applyFill="1" applyBorder="1" applyAlignment="1" applyProtection="1">
      <alignment vertical="top"/>
      <protection locked="0"/>
    </xf>
    <xf numFmtId="165" fontId="3" fillId="5" borderId="12" xfId="1" applyNumberFormat="1" applyFont="1" applyFill="1" applyBorder="1" applyProtection="1">
      <protection locked="0"/>
    </xf>
    <xf numFmtId="3" fontId="4" fillId="0" borderId="12" xfId="0" applyNumberFormat="1" applyFont="1" applyBorder="1" applyAlignment="1">
      <alignment vertical="top"/>
    </xf>
    <xf numFmtId="10" fontId="3" fillId="0" borderId="12" xfId="2" applyNumberFormat="1" applyFont="1" applyFill="1" applyBorder="1" applyAlignment="1" applyProtection="1">
      <alignment horizontal="right" vertical="top"/>
    </xf>
    <xf numFmtId="10" fontId="3" fillId="0" borderId="7" xfId="2" applyNumberFormat="1" applyFont="1" applyFill="1" applyBorder="1" applyAlignment="1" applyProtection="1">
      <alignment horizontal="right" vertical="top"/>
    </xf>
    <xf numFmtId="0" fontId="3" fillId="0" borderId="37" xfId="0" applyFont="1" applyBorder="1" applyAlignment="1">
      <alignment horizontal="left" vertical="top" wrapText="1"/>
    </xf>
    <xf numFmtId="166" fontId="3" fillId="5" borderId="35" xfId="0" applyNumberFormat="1" applyFont="1" applyFill="1" applyBorder="1" applyAlignment="1" applyProtection="1">
      <alignment horizontal="center" vertical="top"/>
      <protection locked="0"/>
    </xf>
    <xf numFmtId="0" fontId="3" fillId="0" borderId="38" xfId="0" applyFont="1" applyBorder="1" applyAlignment="1">
      <alignment horizontal="left" vertical="top" wrapText="1"/>
    </xf>
    <xf numFmtId="3" fontId="4" fillId="0" borderId="9" xfId="0" applyNumberFormat="1" applyFont="1" applyBorder="1" applyAlignment="1">
      <alignment vertical="top"/>
    </xf>
    <xf numFmtId="3" fontId="3" fillId="0" borderId="2" xfId="0" applyNumberFormat="1" applyFont="1" applyBorder="1" applyAlignment="1">
      <alignment vertical="top"/>
    </xf>
    <xf numFmtId="10" fontId="3" fillId="5" borderId="35" xfId="0" applyNumberFormat="1" applyFont="1" applyFill="1" applyBorder="1" applyAlignment="1" applyProtection="1">
      <alignment horizontal="center" vertical="top"/>
      <protection locked="0"/>
    </xf>
    <xf numFmtId="0" fontId="4" fillId="5" borderId="36" xfId="0" applyFont="1" applyFill="1" applyBorder="1" applyAlignment="1" applyProtection="1">
      <alignment horizontal="center" vertical="top"/>
      <protection locked="0"/>
    </xf>
    <xf numFmtId="3" fontId="4" fillId="0" borderId="34" xfId="0" applyNumberFormat="1" applyFont="1" applyBorder="1" applyAlignment="1">
      <alignment vertical="top"/>
    </xf>
    <xf numFmtId="3" fontId="3" fillId="0" borderId="13" xfId="0" applyNumberFormat="1" applyFont="1" applyBorder="1" applyAlignment="1">
      <alignment vertical="top"/>
    </xf>
    <xf numFmtId="10" fontId="3" fillId="0" borderId="0" xfId="0" applyNumberFormat="1" applyFont="1"/>
    <xf numFmtId="165" fontId="3" fillId="0" borderId="2" xfId="1" applyNumberFormat="1" applyFont="1" applyBorder="1" applyProtection="1"/>
    <xf numFmtId="165" fontId="3" fillId="0" borderId="0" xfId="0" applyNumberFormat="1" applyFont="1"/>
    <xf numFmtId="10" fontId="3" fillId="0" borderId="0" xfId="2" applyNumberFormat="1" applyFont="1" applyProtection="1"/>
    <xf numFmtId="167" fontId="3" fillId="0" borderId="0" xfId="0" applyNumberFormat="1" applyFont="1"/>
    <xf numFmtId="165" fontId="4" fillId="0" borderId="2" xfId="0" applyNumberFormat="1" applyFont="1" applyBorder="1" applyAlignment="1">
      <alignment horizontal="center" vertical="center"/>
    </xf>
    <xf numFmtId="0" fontId="3" fillId="5" borderId="2" xfId="0" applyFont="1" applyFill="1" applyBorder="1" applyAlignment="1" applyProtection="1">
      <alignment horizontal="center" vertical="center" wrapText="1"/>
      <protection locked="0"/>
    </xf>
    <xf numFmtId="165" fontId="4" fillId="0" borderId="31" xfId="0" applyNumberFormat="1" applyFont="1" applyBorder="1" applyAlignment="1">
      <alignment horizontal="center" vertical="center"/>
    </xf>
    <xf numFmtId="165" fontId="4" fillId="0" borderId="43" xfId="0" applyNumberFormat="1" applyFont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  <protection locked="0"/>
    </xf>
    <xf numFmtId="0" fontId="3" fillId="5" borderId="47" xfId="0" applyFont="1" applyFill="1" applyBorder="1" applyAlignment="1" applyProtection="1">
      <alignment horizontal="right" vertical="center"/>
      <protection locked="0"/>
    </xf>
    <xf numFmtId="165" fontId="3" fillId="5" borderId="2" xfId="1" applyNumberFormat="1" applyFont="1" applyFill="1" applyBorder="1" applyAlignment="1" applyProtection="1">
      <alignment horizontal="center" vertical="center"/>
      <protection locked="0"/>
    </xf>
    <xf numFmtId="0" fontId="3" fillId="5" borderId="12" xfId="0" applyFont="1" applyFill="1" applyBorder="1" applyAlignment="1" applyProtection="1">
      <alignment horizontal="center" vertical="center"/>
      <protection locked="0"/>
    </xf>
    <xf numFmtId="10" fontId="3" fillId="0" borderId="2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43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3" fontId="4" fillId="0" borderId="31" xfId="0" applyNumberFormat="1" applyFont="1" applyBorder="1" applyAlignment="1">
      <alignment horizontal="center" vertical="center"/>
    </xf>
    <xf numFmtId="166" fontId="3" fillId="0" borderId="2" xfId="2" applyNumberFormat="1" applyFont="1" applyBorder="1" applyAlignment="1" applyProtection="1">
      <alignment horizontal="center" vertical="center"/>
    </xf>
    <xf numFmtId="0" fontId="3" fillId="5" borderId="31" xfId="0" applyFont="1" applyFill="1" applyBorder="1" applyAlignment="1" applyProtection="1">
      <alignment horizontal="center" vertical="center"/>
      <protection locked="0"/>
    </xf>
    <xf numFmtId="0" fontId="3" fillId="5" borderId="9" xfId="0" applyFont="1" applyFill="1" applyBorder="1" applyAlignment="1" applyProtection="1">
      <alignment horizontal="center" vertical="center"/>
      <protection locked="0"/>
    </xf>
    <xf numFmtId="165" fontId="3" fillId="3" borderId="2" xfId="1" applyNumberFormat="1" applyFont="1" applyFill="1" applyBorder="1" applyAlignment="1" applyProtection="1">
      <alignment horizontal="center" vertical="center"/>
    </xf>
    <xf numFmtId="165" fontId="4" fillId="3" borderId="2" xfId="1" applyNumberFormat="1" applyFont="1" applyFill="1" applyBorder="1" applyAlignment="1" applyProtection="1">
      <alignment horizontal="center" vertical="center"/>
    </xf>
    <xf numFmtId="165" fontId="4" fillId="3" borderId="43" xfId="1" applyNumberFormat="1" applyFont="1" applyFill="1" applyBorder="1" applyAlignment="1" applyProtection="1">
      <alignment horizontal="center" vertical="center"/>
    </xf>
    <xf numFmtId="165" fontId="4" fillId="3" borderId="31" xfId="1" applyNumberFormat="1" applyFont="1" applyFill="1" applyBorder="1" applyAlignment="1" applyProtection="1">
      <alignment horizontal="center" vertical="center"/>
    </xf>
    <xf numFmtId="165" fontId="3" fillId="3" borderId="31" xfId="1" applyNumberFormat="1" applyFont="1" applyFill="1" applyBorder="1" applyAlignment="1" applyProtection="1">
      <alignment horizontal="center" vertical="center"/>
    </xf>
    <xf numFmtId="165" fontId="3" fillId="3" borderId="43" xfId="1" applyNumberFormat="1" applyFont="1" applyFill="1" applyBorder="1" applyAlignment="1" applyProtection="1">
      <alignment horizontal="center" vertical="center"/>
    </xf>
    <xf numFmtId="165" fontId="5" fillId="3" borderId="9" xfId="1" applyNumberFormat="1" applyFont="1" applyFill="1" applyBorder="1" applyAlignment="1" applyProtection="1">
      <alignment horizontal="center" vertical="center"/>
    </xf>
    <xf numFmtId="0" fontId="3" fillId="5" borderId="31" xfId="0" applyFont="1" applyFill="1" applyBorder="1" applyAlignment="1" applyProtection="1">
      <alignment horizontal="center" vertical="center" wrapText="1"/>
      <protection locked="0"/>
    </xf>
    <xf numFmtId="3" fontId="3" fillId="0" borderId="2" xfId="0" applyNumberFormat="1" applyFont="1" applyBorder="1" applyAlignment="1">
      <alignment horizontal="center" vertical="center"/>
    </xf>
    <xf numFmtId="165" fontId="3" fillId="5" borderId="2" xfId="5" applyNumberFormat="1" applyFont="1" applyFill="1" applyBorder="1" applyAlignment="1" applyProtection="1">
      <alignment horizontal="center" vertical="center"/>
      <protection locked="0"/>
    </xf>
    <xf numFmtId="165" fontId="3" fillId="5" borderId="9" xfId="5" applyNumberFormat="1" applyFont="1" applyFill="1" applyBorder="1" applyAlignment="1" applyProtection="1">
      <alignment horizontal="center" vertical="center"/>
      <protection locked="0"/>
    </xf>
    <xf numFmtId="165" fontId="3" fillId="5" borderId="31" xfId="5" applyNumberFormat="1" applyFont="1" applyFill="1" applyBorder="1" applyAlignment="1" applyProtection="1">
      <alignment horizontal="center" vertical="center"/>
      <protection locked="0"/>
    </xf>
    <xf numFmtId="164" fontId="3" fillId="3" borderId="43" xfId="1" applyFont="1" applyFill="1" applyBorder="1" applyAlignment="1" applyProtection="1">
      <alignment horizontal="center" vertical="center"/>
    </xf>
    <xf numFmtId="165" fontId="3" fillId="5" borderId="9" xfId="1" applyNumberFormat="1" applyFont="1" applyFill="1" applyBorder="1" applyAlignment="1" applyProtection="1">
      <alignment horizontal="center" vertical="center"/>
      <protection locked="0"/>
    </xf>
    <xf numFmtId="0" fontId="3" fillId="5" borderId="44" xfId="0" applyFont="1" applyFill="1" applyBorder="1" applyAlignment="1" applyProtection="1">
      <alignment horizontal="center" vertical="center"/>
      <protection locked="0"/>
    </xf>
    <xf numFmtId="165" fontId="3" fillId="5" borderId="12" xfId="1" applyNumberFormat="1" applyFont="1" applyFill="1" applyBorder="1" applyAlignment="1" applyProtection="1">
      <alignment horizontal="center" vertical="center"/>
      <protection locked="0"/>
    </xf>
    <xf numFmtId="165" fontId="3" fillId="5" borderId="34" xfId="5" applyNumberFormat="1" applyFont="1" applyFill="1" applyBorder="1" applyAlignment="1" applyProtection="1">
      <alignment horizontal="center" vertical="center"/>
      <protection locked="0"/>
    </xf>
    <xf numFmtId="165" fontId="3" fillId="3" borderId="12" xfId="1" applyNumberFormat="1" applyFont="1" applyFill="1" applyBorder="1" applyAlignment="1" applyProtection="1">
      <alignment horizontal="center" vertical="center"/>
    </xf>
    <xf numFmtId="165" fontId="3" fillId="3" borderId="45" xfId="1" applyNumberFormat="1" applyFont="1" applyFill="1" applyBorder="1" applyAlignment="1" applyProtection="1">
      <alignment horizontal="center" vertical="center"/>
    </xf>
    <xf numFmtId="165" fontId="3" fillId="5" borderId="44" xfId="5" applyNumberFormat="1" applyFont="1" applyFill="1" applyBorder="1" applyAlignment="1" applyProtection="1">
      <alignment horizontal="center" vertical="center"/>
      <protection locked="0"/>
    </xf>
    <xf numFmtId="165" fontId="3" fillId="5" borderId="12" xfId="5" applyNumberFormat="1" applyFont="1" applyFill="1" applyBorder="1" applyAlignment="1" applyProtection="1">
      <alignment horizontal="center" vertical="center"/>
      <protection locked="0"/>
    </xf>
    <xf numFmtId="165" fontId="3" fillId="3" borderId="44" xfId="1" applyNumberFormat="1" applyFont="1" applyFill="1" applyBorder="1" applyAlignment="1" applyProtection="1">
      <alignment horizontal="center" vertical="center"/>
    </xf>
    <xf numFmtId="164" fontId="3" fillId="3" borderId="45" xfId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47" xfId="0" applyFont="1" applyBorder="1" applyAlignment="1">
      <alignment horizontal="right" vertical="center"/>
    </xf>
    <xf numFmtId="0" fontId="3" fillId="3" borderId="47" xfId="0" applyFont="1" applyFill="1" applyBorder="1" applyAlignment="1">
      <alignment horizontal="right" vertical="center"/>
    </xf>
    <xf numFmtId="164" fontId="10" fillId="0" borderId="9" xfId="0" applyNumberFormat="1" applyFont="1" applyBorder="1" applyAlignment="1">
      <alignment horizontal="center" vertical="center"/>
    </xf>
    <xf numFmtId="9" fontId="5" fillId="0" borderId="45" xfId="2" applyFont="1" applyBorder="1" applyAlignment="1" applyProtection="1">
      <alignment horizontal="center" vertical="center"/>
    </xf>
    <xf numFmtId="165" fontId="12" fillId="0" borderId="43" xfId="0" applyNumberFormat="1" applyFont="1" applyBorder="1" applyAlignment="1">
      <alignment horizontal="center" vertical="center"/>
    </xf>
    <xf numFmtId="165" fontId="5" fillId="3" borderId="43" xfId="1" applyNumberFormat="1" applyFont="1" applyFill="1" applyBorder="1" applyAlignment="1" applyProtection="1">
      <alignment horizontal="center" vertical="center"/>
    </xf>
    <xf numFmtId="9" fontId="5" fillId="0" borderId="43" xfId="2" applyFont="1" applyBorder="1" applyAlignment="1" applyProtection="1">
      <alignment horizontal="center" vertical="center"/>
    </xf>
    <xf numFmtId="164" fontId="10" fillId="0" borderId="44" xfId="0" applyNumberFormat="1" applyFont="1" applyBorder="1" applyAlignment="1">
      <alignment horizontal="center" vertical="center"/>
    </xf>
    <xf numFmtId="0" fontId="3" fillId="5" borderId="9" xfId="0" applyFont="1" applyFill="1" applyBorder="1" applyAlignment="1" applyProtection="1">
      <alignment horizontal="center" vertical="center" wrapText="1"/>
      <protection locked="0"/>
    </xf>
    <xf numFmtId="0" fontId="3" fillId="5" borderId="9" xfId="0" applyFont="1" applyFill="1" applyBorder="1" applyAlignment="1" applyProtection="1">
      <alignment horizontal="left" vertical="center"/>
      <protection locked="0"/>
    </xf>
    <xf numFmtId="0" fontId="3" fillId="5" borderId="34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top"/>
    </xf>
    <xf numFmtId="9" fontId="3" fillId="0" borderId="0" xfId="0" applyNumberFormat="1" applyFont="1" applyAlignment="1">
      <alignment horizontal="right" indent="1"/>
    </xf>
    <xf numFmtId="0" fontId="3" fillId="0" borderId="57" xfId="0" applyFont="1" applyBorder="1" applyAlignment="1">
      <alignment horizontal="left" vertical="top" wrapText="1"/>
    </xf>
    <xf numFmtId="165" fontId="3" fillId="0" borderId="0" xfId="1" applyNumberFormat="1" applyFont="1" applyAlignment="1" applyProtection="1">
      <alignment horizontal="center" vertical="center"/>
    </xf>
    <xf numFmtId="0" fontId="3" fillId="0" borderId="2" xfId="0" applyFont="1" applyBorder="1" applyAlignment="1">
      <alignment horizontal="right" vertical="center"/>
    </xf>
    <xf numFmtId="165" fontId="3" fillId="0" borderId="2" xfId="1" applyNumberFormat="1" applyFont="1" applyBorder="1" applyAlignment="1" applyProtection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5" borderId="2" xfId="0" applyFont="1" applyFill="1" applyBorder="1" applyAlignment="1" applyProtection="1">
      <alignment horizontal="left" vertical="center"/>
      <protection locked="0"/>
    </xf>
    <xf numFmtId="0" fontId="3" fillId="5" borderId="58" xfId="0" applyFont="1" applyFill="1" applyBorder="1" applyAlignment="1" applyProtection="1">
      <alignment horizontal="right" vertical="center"/>
      <protection locked="0"/>
    </xf>
    <xf numFmtId="165" fontId="3" fillId="3" borderId="2" xfId="1" applyNumberFormat="1" applyFont="1" applyFill="1" applyBorder="1" applyAlignment="1" applyProtection="1">
      <alignment horizontal="left" vertical="center"/>
    </xf>
    <xf numFmtId="164" fontId="3" fillId="3" borderId="2" xfId="1" applyFont="1" applyFill="1" applyBorder="1" applyAlignment="1" applyProtection="1">
      <alignment horizontal="center" vertical="center"/>
    </xf>
    <xf numFmtId="165" fontId="3" fillId="3" borderId="31" xfId="1" applyNumberFormat="1" applyFont="1" applyFill="1" applyBorder="1" applyAlignment="1" applyProtection="1">
      <alignment horizontal="left" vertical="center"/>
    </xf>
    <xf numFmtId="165" fontId="3" fillId="3" borderId="44" xfId="1" applyNumberFormat="1" applyFont="1" applyFill="1" applyBorder="1" applyAlignment="1" applyProtection="1">
      <alignment horizontal="left" vertical="center"/>
    </xf>
    <xf numFmtId="165" fontId="3" fillId="3" borderId="12" xfId="1" applyNumberFormat="1" applyFont="1" applyFill="1" applyBorder="1" applyAlignment="1" applyProtection="1">
      <alignment horizontal="left" vertical="center"/>
    </xf>
    <xf numFmtId="164" fontId="3" fillId="3" borderId="12" xfId="1" applyFont="1" applyFill="1" applyBorder="1" applyAlignment="1" applyProtection="1">
      <alignment horizontal="center" vertical="center"/>
    </xf>
    <xf numFmtId="165" fontId="4" fillId="3" borderId="20" xfId="1" applyNumberFormat="1" applyFont="1" applyFill="1" applyBorder="1" applyAlignment="1" applyProtection="1">
      <alignment horizontal="center" vertical="center"/>
    </xf>
    <xf numFmtId="165" fontId="4" fillId="3" borderId="21" xfId="1" applyNumberFormat="1" applyFont="1" applyFill="1" applyBorder="1" applyAlignment="1" applyProtection="1">
      <alignment horizontal="center" vertical="center"/>
    </xf>
    <xf numFmtId="165" fontId="4" fillId="3" borderId="22" xfId="1" applyNumberFormat="1" applyFont="1" applyFill="1" applyBorder="1" applyAlignment="1" applyProtection="1">
      <alignment horizontal="center" vertical="center"/>
    </xf>
    <xf numFmtId="165" fontId="4" fillId="3" borderId="2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17" fillId="0" borderId="0" xfId="0" applyFont="1" applyAlignment="1">
      <alignment horizontal="left" vertical="center"/>
    </xf>
    <xf numFmtId="0" fontId="18" fillId="0" borderId="0" xfId="0" applyFont="1"/>
    <xf numFmtId="0" fontId="17" fillId="0" borderId="0" xfId="0" applyFont="1"/>
    <xf numFmtId="0" fontId="18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8" fillId="0" borderId="31" xfId="0" applyFont="1" applyBorder="1"/>
    <xf numFmtId="0" fontId="18" fillId="0" borderId="44" xfId="0" applyFont="1" applyBorder="1"/>
    <xf numFmtId="0" fontId="18" fillId="0" borderId="12" xfId="0" applyFont="1" applyBorder="1"/>
    <xf numFmtId="0" fontId="17" fillId="0" borderId="55" xfId="0" applyFont="1" applyBorder="1" applyAlignment="1">
      <alignment horizontal="left" vertical="center"/>
    </xf>
    <xf numFmtId="0" fontId="17" fillId="0" borderId="48" xfId="0" applyFont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 applyProtection="1">
      <alignment horizontal="right" vertical="center"/>
      <protection locked="0"/>
    </xf>
    <xf numFmtId="0" fontId="17" fillId="0" borderId="31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164" fontId="18" fillId="0" borderId="2" xfId="1" applyFont="1" applyBorder="1"/>
    <xf numFmtId="164" fontId="18" fillId="0" borderId="12" xfId="1" applyFont="1" applyBorder="1"/>
    <xf numFmtId="164" fontId="18" fillId="0" borderId="43" xfId="1" applyFont="1" applyBorder="1"/>
    <xf numFmtId="164" fontId="18" fillId="0" borderId="45" xfId="1" applyFont="1" applyBorder="1"/>
    <xf numFmtId="164" fontId="18" fillId="0" borderId="31" xfId="1" applyFont="1" applyBorder="1"/>
    <xf numFmtId="164" fontId="18" fillId="0" borderId="44" xfId="1" applyFont="1" applyBorder="1"/>
    <xf numFmtId="165" fontId="17" fillId="0" borderId="2" xfId="1" applyNumberFormat="1" applyFont="1" applyBorder="1" applyAlignment="1">
      <alignment horizontal="center"/>
    </xf>
    <xf numFmtId="165" fontId="17" fillId="0" borderId="12" xfId="1" applyNumberFormat="1" applyFont="1" applyBorder="1" applyAlignment="1">
      <alignment horizontal="center"/>
    </xf>
    <xf numFmtId="10" fontId="3" fillId="0" borderId="43" xfId="2" applyNumberFormat="1" applyFont="1" applyFill="1" applyBorder="1" applyAlignment="1" applyProtection="1">
      <alignment horizontal="right" vertical="top"/>
    </xf>
    <xf numFmtId="10" fontId="3" fillId="0" borderId="45" xfId="2" applyNumberFormat="1" applyFont="1" applyFill="1" applyBorder="1" applyAlignment="1" applyProtection="1">
      <alignment horizontal="right" vertical="top"/>
    </xf>
    <xf numFmtId="164" fontId="17" fillId="0" borderId="31" xfId="1" applyFont="1" applyBorder="1" applyAlignment="1">
      <alignment vertical="center" wrapText="1"/>
    </xf>
    <xf numFmtId="164" fontId="17" fillId="0" borderId="44" xfId="1" applyFont="1" applyBorder="1" applyAlignment="1">
      <alignment vertical="center" wrapText="1"/>
    </xf>
    <xf numFmtId="0" fontId="18" fillId="0" borderId="0" xfId="0" applyFont="1" applyAlignment="1">
      <alignment horizontal="left" wrapText="1"/>
    </xf>
    <xf numFmtId="0" fontId="17" fillId="0" borderId="18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 wrapText="1"/>
    </xf>
    <xf numFmtId="0" fontId="3" fillId="0" borderId="41" xfId="0" applyFont="1" applyBorder="1" applyProtection="1">
      <protection locked="0"/>
    </xf>
    <xf numFmtId="10" fontId="3" fillId="0" borderId="60" xfId="2" applyNumberFormat="1" applyFont="1" applyFill="1" applyBorder="1" applyAlignment="1" applyProtection="1">
      <alignment horizontal="right" vertical="top"/>
    </xf>
    <xf numFmtId="0" fontId="3" fillId="0" borderId="26" xfId="0" applyFont="1" applyBorder="1" applyAlignment="1" applyProtection="1">
      <alignment horizontal="left" vertical="top" wrapText="1"/>
      <protection locked="0"/>
    </xf>
    <xf numFmtId="0" fontId="3" fillId="0" borderId="61" xfId="0" applyFont="1" applyBorder="1" applyAlignment="1" applyProtection="1">
      <alignment horizontal="center"/>
      <protection locked="0"/>
    </xf>
    <xf numFmtId="10" fontId="9" fillId="0" borderId="24" xfId="0" applyNumberFormat="1" applyFont="1" applyBorder="1" applyProtection="1">
      <protection locked="0"/>
    </xf>
    <xf numFmtId="166" fontId="3" fillId="0" borderId="3" xfId="2" applyNumberFormat="1" applyFont="1" applyFill="1" applyBorder="1" applyAlignment="1" applyProtection="1">
      <alignment horizontal="right" vertical="top"/>
    </xf>
    <xf numFmtId="166" fontId="3" fillId="0" borderId="62" xfId="2" applyNumberFormat="1" applyFont="1" applyFill="1" applyBorder="1" applyAlignment="1" applyProtection="1">
      <alignment horizontal="right" vertical="top"/>
    </xf>
    <xf numFmtId="166" fontId="3" fillId="0" borderId="28" xfId="2" applyNumberFormat="1" applyFont="1" applyBorder="1" applyAlignment="1" applyProtection="1">
      <alignment horizontal="right" vertical="top"/>
      <protection locked="0"/>
    </xf>
    <xf numFmtId="0" fontId="3" fillId="0" borderId="54" xfId="0" applyFont="1" applyBorder="1" applyProtection="1">
      <protection locked="0"/>
    </xf>
    <xf numFmtId="0" fontId="3" fillId="0" borderId="61" xfId="0" applyFont="1" applyBorder="1" applyProtection="1">
      <protection locked="0"/>
    </xf>
    <xf numFmtId="166" fontId="3" fillId="0" borderId="8" xfId="2" applyNumberFormat="1" applyFont="1" applyFill="1" applyBorder="1" applyAlignment="1" applyProtection="1">
      <alignment horizontal="right" vertical="top"/>
    </xf>
    <xf numFmtId="0" fontId="3" fillId="0" borderId="43" xfId="0" applyFont="1" applyBorder="1" applyProtection="1">
      <protection locked="0"/>
    </xf>
    <xf numFmtId="0" fontId="3" fillId="0" borderId="53" xfId="0" applyFont="1" applyBorder="1" applyAlignment="1" applyProtection="1">
      <alignment wrapText="1"/>
      <protection locked="0"/>
    </xf>
    <xf numFmtId="10" fontId="9" fillId="0" borderId="43" xfId="0" applyNumberFormat="1" applyFont="1" applyBorder="1" applyProtection="1">
      <protection locked="0"/>
    </xf>
    <xf numFmtId="0" fontId="3" fillId="0" borderId="41" xfId="0" applyFont="1" applyBorder="1" applyAlignment="1" applyProtection="1">
      <alignment wrapText="1"/>
      <protection locked="0"/>
    </xf>
    <xf numFmtId="0" fontId="3" fillId="0" borderId="43" xfId="0" applyFont="1" applyBorder="1" applyAlignment="1" applyProtection="1">
      <alignment wrapText="1"/>
      <protection locked="0"/>
    </xf>
    <xf numFmtId="0" fontId="3" fillId="0" borderId="45" xfId="0" applyFont="1" applyBorder="1" applyAlignment="1" applyProtection="1">
      <alignment wrapText="1"/>
      <protection locked="0"/>
    </xf>
    <xf numFmtId="0" fontId="3" fillId="0" borderId="24" xfId="0" applyFont="1" applyBorder="1" applyAlignment="1" applyProtection="1">
      <alignment wrapText="1"/>
      <protection locked="0"/>
    </xf>
    <xf numFmtId="10" fontId="9" fillId="0" borderId="45" xfId="0" applyNumberFormat="1" applyFont="1" applyBorder="1" applyProtection="1">
      <protection locked="0"/>
    </xf>
    <xf numFmtId="0" fontId="3" fillId="0" borderId="54" xfId="0" applyFont="1" applyBorder="1" applyAlignment="1" applyProtection="1">
      <alignment wrapText="1"/>
      <protection locked="0"/>
    </xf>
    <xf numFmtId="0" fontId="10" fillId="4" borderId="21" xfId="0" applyFont="1" applyFill="1" applyBorder="1" applyAlignment="1">
      <alignment horizontal="right" vertical="top"/>
    </xf>
    <xf numFmtId="0" fontId="3" fillId="4" borderId="22" xfId="0" applyFont="1" applyFill="1" applyBorder="1"/>
    <xf numFmtId="10" fontId="10" fillId="0" borderId="18" xfId="0" applyNumberFormat="1" applyFont="1" applyBorder="1" applyAlignment="1">
      <alignment horizontal="right" vertical="top"/>
    </xf>
    <xf numFmtId="0" fontId="3" fillId="0" borderId="48" xfId="0" applyFont="1" applyBorder="1" applyProtection="1">
      <protection locked="0"/>
    </xf>
    <xf numFmtId="10" fontId="10" fillId="0" borderId="14" xfId="0" applyNumberFormat="1" applyFont="1" applyBorder="1" applyAlignment="1">
      <alignment horizontal="right" vertical="top"/>
    </xf>
    <xf numFmtId="3" fontId="4" fillId="3" borderId="45" xfId="0" applyNumberFormat="1" applyFont="1" applyFill="1" applyBorder="1" applyAlignment="1" applyProtection="1">
      <alignment vertical="top"/>
      <protection locked="0"/>
    </xf>
    <xf numFmtId="0" fontId="4" fillId="2" borderId="55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vertical="top"/>
    </xf>
    <xf numFmtId="0" fontId="4" fillId="0" borderId="31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3" fontId="3" fillId="0" borderId="0" xfId="0" applyNumberFormat="1" applyFont="1" applyAlignment="1">
      <alignment vertical="top"/>
    </xf>
    <xf numFmtId="3" fontId="4" fillId="0" borderId="0" xfId="0" applyNumberFormat="1" applyFont="1" applyAlignment="1">
      <alignment vertical="top"/>
    </xf>
    <xf numFmtId="0" fontId="3" fillId="0" borderId="25" xfId="0" applyFont="1" applyBorder="1" applyAlignment="1">
      <alignment horizontal="right" indent="1"/>
    </xf>
    <xf numFmtId="0" fontId="3" fillId="0" borderId="0" xfId="0" applyFont="1" applyAlignment="1">
      <alignment horizontal="right" indent="1"/>
    </xf>
    <xf numFmtId="3" fontId="3" fillId="0" borderId="0" xfId="0" applyNumberFormat="1" applyFont="1" applyAlignment="1">
      <alignment horizontal="center" vertical="center"/>
    </xf>
    <xf numFmtId="10" fontId="3" fillId="0" borderId="4" xfId="0" applyNumberFormat="1" applyFont="1" applyBorder="1" applyAlignment="1">
      <alignment horizontal="right" indent="1"/>
    </xf>
    <xf numFmtId="3" fontId="3" fillId="0" borderId="4" xfId="0" applyNumberFormat="1" applyFont="1" applyBorder="1" applyAlignment="1">
      <alignment horizontal="center" vertical="center"/>
    </xf>
    <xf numFmtId="0" fontId="4" fillId="0" borderId="23" xfId="0" applyFont="1" applyBorder="1"/>
    <xf numFmtId="3" fontId="4" fillId="0" borderId="16" xfId="0" applyNumberFormat="1" applyFont="1" applyBorder="1"/>
    <xf numFmtId="3" fontId="4" fillId="0" borderId="17" xfId="0" applyNumberFormat="1" applyFont="1" applyBorder="1" applyAlignment="1">
      <alignment vertical="top"/>
    </xf>
    <xf numFmtId="3" fontId="4" fillId="0" borderId="16" xfId="0" applyNumberFormat="1" applyFont="1" applyBorder="1" applyAlignment="1">
      <alignment vertical="top"/>
    </xf>
    <xf numFmtId="0" fontId="3" fillId="5" borderId="25" xfId="0" applyFont="1" applyFill="1" applyBorder="1" applyAlignment="1" applyProtection="1">
      <alignment horizontal="right" indent="1"/>
      <protection locked="0"/>
    </xf>
    <xf numFmtId="0" fontId="3" fillId="5" borderId="27" xfId="0" applyFont="1" applyFill="1" applyBorder="1" applyAlignment="1" applyProtection="1">
      <alignment horizontal="right" indent="1"/>
      <protection locked="0"/>
    </xf>
    <xf numFmtId="0" fontId="3" fillId="5" borderId="44" xfId="0" applyFont="1" applyFill="1" applyBorder="1" applyAlignment="1" applyProtection="1">
      <alignment horizontal="right" wrapText="1"/>
      <protection locked="0"/>
    </xf>
    <xf numFmtId="0" fontId="3" fillId="5" borderId="12" xfId="0" applyFont="1" applyFill="1" applyBorder="1" applyProtection="1">
      <protection locked="0"/>
    </xf>
    <xf numFmtId="3" fontId="3" fillId="0" borderId="62" xfId="0" applyNumberFormat="1" applyFont="1" applyBorder="1"/>
    <xf numFmtId="0" fontId="4" fillId="0" borderId="27" xfId="0" applyFont="1" applyBorder="1"/>
    <xf numFmtId="0" fontId="4" fillId="0" borderId="62" xfId="0" applyFont="1" applyBorder="1"/>
    <xf numFmtId="3" fontId="3" fillId="0" borderId="63" xfId="0" applyNumberFormat="1" applyFont="1" applyBorder="1"/>
    <xf numFmtId="3" fontId="4" fillId="5" borderId="14" xfId="0" applyNumberFormat="1" applyFont="1" applyFill="1" applyBorder="1" applyProtection="1">
      <protection locked="0"/>
    </xf>
    <xf numFmtId="0" fontId="3" fillId="5" borderId="0" xfId="0" applyFont="1" applyFill="1" applyProtection="1">
      <protection locked="0"/>
    </xf>
    <xf numFmtId="0" fontId="4" fillId="0" borderId="32" xfId="0" applyFont="1" applyBorder="1" applyAlignment="1">
      <alignment vertical="top"/>
    </xf>
    <xf numFmtId="165" fontId="3" fillId="5" borderId="31" xfId="1" applyNumberFormat="1" applyFont="1" applyFill="1" applyBorder="1" applyProtection="1">
      <protection locked="0"/>
    </xf>
    <xf numFmtId="165" fontId="3" fillId="5" borderId="44" xfId="1" applyNumberFormat="1" applyFont="1" applyFill="1" applyBorder="1" applyProtection="1">
      <protection locked="0"/>
    </xf>
    <xf numFmtId="0" fontId="4" fillId="0" borderId="23" xfId="0" applyFont="1" applyBorder="1" applyAlignment="1">
      <alignment vertical="top"/>
    </xf>
    <xf numFmtId="10" fontId="4" fillId="3" borderId="16" xfId="0" applyNumberFormat="1" applyFont="1" applyFill="1" applyBorder="1"/>
    <xf numFmtId="10" fontId="4" fillId="3" borderId="16" xfId="2" applyNumberFormat="1" applyFont="1" applyFill="1" applyBorder="1" applyProtection="1"/>
    <xf numFmtId="3" fontId="4" fillId="3" borderId="16" xfId="0" applyNumberFormat="1" applyFont="1" applyFill="1" applyBorder="1"/>
    <xf numFmtId="0" fontId="3" fillId="3" borderId="47" xfId="0" applyFont="1" applyFill="1" applyBorder="1" applyAlignment="1">
      <alignment horizontal="left" vertical="top" wrapText="1"/>
    </xf>
    <xf numFmtId="0" fontId="3" fillId="0" borderId="64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10" fontId="9" fillId="0" borderId="16" xfId="0" applyNumberFormat="1" applyFont="1" applyBorder="1" applyAlignment="1">
      <alignment horizontal="left" vertical="top" indent="1"/>
    </xf>
    <xf numFmtId="0" fontId="3" fillId="0" borderId="16" xfId="0" applyFont="1" applyBorder="1" applyAlignment="1">
      <alignment horizontal="left" indent="1"/>
    </xf>
    <xf numFmtId="165" fontId="3" fillId="0" borderId="16" xfId="1" applyNumberFormat="1" applyFont="1" applyBorder="1" applyProtection="1"/>
    <xf numFmtId="0" fontId="3" fillId="0" borderId="32" xfId="0" applyFont="1" applyBorder="1" applyAlignment="1">
      <alignment horizontal="left" vertical="top"/>
    </xf>
    <xf numFmtId="0" fontId="3" fillId="0" borderId="44" xfId="0" applyFont="1" applyBorder="1" applyAlignment="1">
      <alignment horizontal="left" vertical="top"/>
    </xf>
    <xf numFmtId="9" fontId="10" fillId="0" borderId="13" xfId="0" applyNumberFormat="1" applyFont="1" applyBorder="1" applyAlignment="1">
      <alignment horizontal="left" vertical="top" indent="1"/>
    </xf>
    <xf numFmtId="9" fontId="10" fillId="0" borderId="15" xfId="0" applyNumberFormat="1" applyFont="1" applyBorder="1" applyAlignment="1">
      <alignment horizontal="left" vertical="top" indent="1"/>
    </xf>
    <xf numFmtId="165" fontId="3" fillId="0" borderId="13" xfId="1" applyNumberFormat="1" applyFont="1" applyBorder="1" applyProtection="1"/>
    <xf numFmtId="3" fontId="3" fillId="0" borderId="33" xfId="0" applyNumberFormat="1" applyFont="1" applyBorder="1" applyAlignment="1">
      <alignment vertical="top"/>
    </xf>
    <xf numFmtId="0" fontId="4" fillId="4" borderId="20" xfId="0" applyFont="1" applyFill="1" applyBorder="1" applyAlignment="1">
      <alignment vertical="top"/>
    </xf>
    <xf numFmtId="0" fontId="11" fillId="4" borderId="57" xfId="0" applyFont="1" applyFill="1" applyBorder="1" applyAlignment="1">
      <alignment horizontal="left" vertical="top"/>
    </xf>
    <xf numFmtId="0" fontId="4" fillId="4" borderId="57" xfId="0" applyFont="1" applyFill="1" applyBorder="1" applyAlignment="1">
      <alignment horizontal="left"/>
    </xf>
    <xf numFmtId="3" fontId="4" fillId="4" borderId="57" xfId="0" applyNumberFormat="1" applyFont="1" applyFill="1" applyBorder="1"/>
    <xf numFmtId="3" fontId="4" fillId="4" borderId="21" xfId="0" applyNumberFormat="1" applyFont="1" applyFill="1" applyBorder="1" applyAlignment="1">
      <alignment vertical="top"/>
    </xf>
    <xf numFmtId="9" fontId="10" fillId="0" borderId="49" xfId="0" applyNumberFormat="1" applyFont="1" applyBorder="1" applyAlignment="1">
      <alignment horizontal="left" vertical="top" indent="1"/>
    </xf>
    <xf numFmtId="0" fontId="3" fillId="0" borderId="49" xfId="0" applyFont="1" applyBorder="1" applyAlignment="1">
      <alignment horizontal="left" indent="1"/>
    </xf>
    <xf numFmtId="3" fontId="3" fillId="0" borderId="49" xfId="0" applyNumberFormat="1" applyFont="1" applyBorder="1"/>
    <xf numFmtId="3" fontId="3" fillId="0" borderId="18" xfId="0" applyNumberFormat="1" applyFont="1" applyBorder="1" applyAlignment="1">
      <alignment vertical="top"/>
    </xf>
    <xf numFmtId="3" fontId="3" fillId="0" borderId="49" xfId="0" applyNumberFormat="1" applyFont="1" applyBorder="1" applyAlignment="1">
      <alignment vertical="top"/>
    </xf>
    <xf numFmtId="0" fontId="3" fillId="3" borderId="44" xfId="0" applyFont="1" applyFill="1" applyBorder="1" applyAlignment="1">
      <alignment vertical="top"/>
    </xf>
    <xf numFmtId="0" fontId="3" fillId="3" borderId="13" xfId="0" applyFont="1" applyFill="1" applyBorder="1"/>
    <xf numFmtId="3" fontId="3" fillId="3" borderId="13" xfId="0" applyNumberFormat="1" applyFont="1" applyFill="1" applyBorder="1"/>
    <xf numFmtId="3" fontId="3" fillId="3" borderId="12" xfId="0" applyNumberFormat="1" applyFont="1" applyFill="1" applyBorder="1" applyAlignment="1">
      <alignment vertical="top"/>
    </xf>
    <xf numFmtId="165" fontId="18" fillId="0" borderId="2" xfId="1" applyNumberFormat="1" applyFont="1" applyBorder="1"/>
    <xf numFmtId="0" fontId="18" fillId="0" borderId="0" xfId="0" applyFont="1" applyAlignment="1">
      <alignment horizontal="center"/>
    </xf>
    <xf numFmtId="165" fontId="18" fillId="0" borderId="43" xfId="1" applyNumberFormat="1" applyFont="1" applyBorder="1"/>
    <xf numFmtId="165" fontId="18" fillId="0" borderId="0" xfId="0" applyNumberFormat="1" applyFont="1"/>
    <xf numFmtId="165" fontId="18" fillId="0" borderId="12" xfId="1" applyNumberFormat="1" applyFont="1" applyBorder="1"/>
    <xf numFmtId="165" fontId="18" fillId="0" borderId="45" xfId="1" applyNumberFormat="1" applyFont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justify" vertical="center"/>
    </xf>
    <xf numFmtId="0" fontId="3" fillId="3" borderId="0" xfId="0" applyFont="1" applyFill="1" applyAlignment="1">
      <alignment wrapText="1"/>
    </xf>
    <xf numFmtId="4" fontId="6" fillId="0" borderId="2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right" indent="1"/>
    </xf>
    <xf numFmtId="0" fontId="3" fillId="0" borderId="39" xfId="0" applyFont="1" applyBorder="1" applyAlignment="1">
      <alignment horizontal="left" vertical="center" wrapText="1" indent="1"/>
    </xf>
    <xf numFmtId="17" fontId="4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0" fontId="3" fillId="3" borderId="60" xfId="0" applyFont="1" applyFill="1" applyBorder="1" applyAlignment="1">
      <alignment horizontal="left" vertical="center" indent="1"/>
    </xf>
    <xf numFmtId="4" fontId="3" fillId="0" borderId="8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6" fillId="0" borderId="8" xfId="0" applyNumberFormat="1" applyFont="1" applyBorder="1" applyAlignment="1">
      <alignment horizontal="center" vertical="center"/>
    </xf>
    <xf numFmtId="4" fontId="20" fillId="0" borderId="2" xfId="0" applyNumberFormat="1" applyFont="1" applyBorder="1" applyAlignment="1">
      <alignment horizontal="center" vertical="top"/>
    </xf>
    <xf numFmtId="168" fontId="3" fillId="0" borderId="0" xfId="2" applyNumberFormat="1" applyFont="1"/>
    <xf numFmtId="9" fontId="10" fillId="0" borderId="0" xfId="2" applyFont="1"/>
    <xf numFmtId="10" fontId="10" fillId="0" borderId="0" xfId="0" applyNumberFormat="1" applyFont="1"/>
    <xf numFmtId="0" fontId="3" fillId="0" borderId="67" xfId="0" applyFont="1" applyBorder="1" applyAlignment="1">
      <alignment horizontal="left" vertical="top"/>
    </xf>
    <xf numFmtId="0" fontId="11" fillId="4" borderId="68" xfId="0" applyFont="1" applyFill="1" applyBorder="1" applyAlignment="1">
      <alignment horizontal="left" vertical="top"/>
    </xf>
    <xf numFmtId="0" fontId="3" fillId="3" borderId="33" xfId="0" applyFont="1" applyFill="1" applyBorder="1"/>
    <xf numFmtId="9" fontId="3" fillId="5" borderId="0" xfId="0" applyNumberFormat="1" applyFont="1" applyFill="1" applyAlignment="1" applyProtection="1">
      <alignment horizontal="center" vertical="top"/>
      <protection locked="0"/>
    </xf>
    <xf numFmtId="3" fontId="6" fillId="0" borderId="2" xfId="0" applyNumberFormat="1" applyFont="1" applyBorder="1" applyAlignment="1">
      <alignment horizontal="center" vertical="center"/>
    </xf>
    <xf numFmtId="165" fontId="3" fillId="5" borderId="0" xfId="1" applyNumberFormat="1" applyFont="1" applyFill="1" applyBorder="1" applyProtection="1"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3" fillId="0" borderId="26" xfId="0" applyFont="1" applyBorder="1" applyAlignment="1" applyProtection="1">
      <alignment horizontal="center"/>
      <protection locked="0"/>
    </xf>
    <xf numFmtId="0" fontId="3" fillId="0" borderId="28" xfId="0" applyFont="1" applyBorder="1" applyAlignment="1" applyProtection="1">
      <alignment horizontal="center"/>
      <protection locked="0"/>
    </xf>
    <xf numFmtId="165" fontId="3" fillId="5" borderId="2" xfId="1" applyNumberFormat="1" applyFont="1" applyFill="1" applyBorder="1" applyAlignment="1" applyProtection="1">
      <alignment horizontal="left" vertical="center"/>
      <protection locked="0"/>
    </xf>
    <xf numFmtId="0" fontId="4" fillId="2" borderId="41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right" vertical="center"/>
    </xf>
    <xf numFmtId="0" fontId="4" fillId="3" borderId="51" xfId="0" applyFont="1" applyFill="1" applyBorder="1" applyAlignment="1">
      <alignment horizontal="right" vertical="center"/>
    </xf>
    <xf numFmtId="0" fontId="4" fillId="3" borderId="46" xfId="0" applyFont="1" applyFill="1" applyBorder="1" applyAlignment="1">
      <alignment horizontal="right" vertical="center"/>
    </xf>
    <xf numFmtId="0" fontId="4" fillId="0" borderId="4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11" fillId="2" borderId="5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165" fontId="4" fillId="3" borderId="55" xfId="1" applyNumberFormat="1" applyFont="1" applyFill="1" applyBorder="1" applyAlignment="1" applyProtection="1">
      <alignment horizontal="center" vertical="center"/>
    </xf>
    <xf numFmtId="165" fontId="4" fillId="3" borderId="31" xfId="1" applyNumberFormat="1" applyFont="1" applyFill="1" applyBorder="1" applyAlignment="1" applyProtection="1">
      <alignment horizontal="center" vertical="center"/>
    </xf>
    <xf numFmtId="165" fontId="4" fillId="3" borderId="18" xfId="1" applyNumberFormat="1" applyFont="1" applyFill="1" applyBorder="1" applyAlignment="1" applyProtection="1">
      <alignment horizontal="center" vertical="center"/>
    </xf>
    <xf numFmtId="165" fontId="4" fillId="3" borderId="2" xfId="1" applyNumberFormat="1" applyFont="1" applyFill="1" applyBorder="1" applyAlignment="1" applyProtection="1">
      <alignment horizontal="center" vertical="center"/>
    </xf>
    <xf numFmtId="165" fontId="4" fillId="3" borderId="18" xfId="1" applyNumberFormat="1" applyFont="1" applyFill="1" applyBorder="1" applyAlignment="1" applyProtection="1">
      <alignment horizontal="center" vertical="center" wrapText="1"/>
    </xf>
    <xf numFmtId="0" fontId="18" fillId="0" borderId="55" xfId="0" applyFont="1" applyBorder="1" applyAlignment="1">
      <alignment horizontal="left" wrapText="1"/>
    </xf>
    <xf numFmtId="0" fontId="18" fillId="0" borderId="18" xfId="0" applyFont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8" fillId="0" borderId="48" xfId="0" applyFont="1" applyBorder="1" applyAlignment="1">
      <alignment horizontal="left"/>
    </xf>
    <xf numFmtId="0" fontId="18" fillId="0" borderId="44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8" fillId="0" borderId="12" xfId="0" applyFont="1" applyBorder="1" applyAlignment="1">
      <alignment horizontal="left"/>
    </xf>
    <xf numFmtId="0" fontId="18" fillId="0" borderId="45" xfId="0" applyFont="1" applyBorder="1" applyAlignment="1">
      <alignment horizontal="left"/>
    </xf>
    <xf numFmtId="0" fontId="16" fillId="0" borderId="24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7" fillId="0" borderId="55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59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</cellXfs>
  <cellStyles count="6">
    <cellStyle name="Обычный" xfId="0" builtinId="0"/>
    <cellStyle name="Обычный 5" xfId="3" xr:uid="{00000000-0005-0000-0000-000001000000}"/>
    <cellStyle name="Процентный" xfId="2" builtinId="5"/>
    <cellStyle name="Процентный 3" xfId="4" xr:uid="{00000000-0005-0000-0000-000003000000}"/>
    <cellStyle name="Финансовый" xfId="1" builtinId="3"/>
    <cellStyle name="Финансовый 2" xfId="5" xr:uid="{00000000-0005-0000-0000-000005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C27"/>
  <sheetViews>
    <sheetView zoomScale="85" zoomScaleNormal="85" workbookViewId="0">
      <selection activeCell="B16" sqref="B16"/>
    </sheetView>
  </sheetViews>
  <sheetFormatPr defaultColWidth="8.85546875" defaultRowHeight="15.75" x14ac:dyDescent="0.25"/>
  <cols>
    <col min="1" max="1" width="4.140625" style="4" customWidth="1"/>
    <col min="2" max="2" width="149" style="1" customWidth="1"/>
    <col min="3" max="3" width="26.42578125" style="1" customWidth="1"/>
    <col min="4" max="16384" width="8.85546875" style="1"/>
  </cols>
  <sheetData>
    <row r="1" spans="1:2" x14ac:dyDescent="0.25">
      <c r="B1" s="2" t="s">
        <v>220</v>
      </c>
    </row>
    <row r="2" spans="1:2" ht="33" customHeight="1" x14ac:dyDescent="0.25">
      <c r="A2" s="5">
        <v>1</v>
      </c>
      <c r="B2" s="300" t="s">
        <v>326</v>
      </c>
    </row>
    <row r="3" spans="1:2" ht="32.450000000000003" customHeight="1" x14ac:dyDescent="0.25">
      <c r="A3" s="5">
        <v>2</v>
      </c>
      <c r="B3" s="3" t="s">
        <v>221</v>
      </c>
    </row>
    <row r="4" spans="1:2" ht="32.450000000000003" customHeight="1" x14ac:dyDescent="0.25">
      <c r="A4" s="5">
        <v>3</v>
      </c>
      <c r="B4" s="3" t="s">
        <v>222</v>
      </c>
    </row>
    <row r="5" spans="1:2" ht="33" customHeight="1" x14ac:dyDescent="0.25">
      <c r="A5" s="5">
        <v>4</v>
      </c>
      <c r="B5" s="3" t="s">
        <v>61</v>
      </c>
    </row>
    <row r="6" spans="1:2" ht="20.25" customHeight="1" x14ac:dyDescent="0.25">
      <c r="A6" s="5">
        <v>5</v>
      </c>
      <c r="B6" s="3" t="s">
        <v>55</v>
      </c>
    </row>
    <row r="7" spans="1:2" ht="31.5" x14ac:dyDescent="0.25">
      <c r="A7" s="5">
        <v>6</v>
      </c>
      <c r="B7" s="3" t="s">
        <v>352</v>
      </c>
    </row>
    <row r="8" spans="1:2" ht="47.25" x14ac:dyDescent="0.25">
      <c r="A8" s="5">
        <v>7</v>
      </c>
      <c r="B8" s="301" t="s">
        <v>328</v>
      </c>
    </row>
    <row r="9" spans="1:2" ht="31.5" x14ac:dyDescent="0.25">
      <c r="A9" s="5">
        <v>8</v>
      </c>
      <c r="B9" s="301" t="s">
        <v>329</v>
      </c>
    </row>
    <row r="10" spans="1:2" ht="63" x14ac:dyDescent="0.25">
      <c r="A10" s="5">
        <v>9</v>
      </c>
      <c r="B10" s="301" t="s">
        <v>330</v>
      </c>
    </row>
    <row r="11" spans="1:2" ht="89.25" customHeight="1" x14ac:dyDescent="0.25">
      <c r="A11" s="5">
        <v>10</v>
      </c>
      <c r="B11" s="302" t="s">
        <v>331</v>
      </c>
    </row>
    <row r="12" spans="1:2" ht="44.25" customHeight="1" x14ac:dyDescent="0.25">
      <c r="A12" s="5">
        <v>11</v>
      </c>
      <c r="B12" s="303" t="s">
        <v>332</v>
      </c>
    </row>
    <row r="13" spans="1:2" ht="17.25" customHeight="1" x14ac:dyDescent="0.25">
      <c r="A13" s="5"/>
      <c r="B13" s="3"/>
    </row>
    <row r="14" spans="1:2" ht="16.5" customHeight="1" x14ac:dyDescent="0.25">
      <c r="A14" s="5"/>
      <c r="B14" s="3"/>
    </row>
    <row r="15" spans="1:2" ht="19.350000000000001" customHeight="1" x14ac:dyDescent="0.25">
      <c r="A15" s="5"/>
      <c r="B15" s="6" t="s">
        <v>223</v>
      </c>
    </row>
    <row r="16" spans="1:2" ht="175.5" customHeight="1" x14ac:dyDescent="0.25">
      <c r="A16" s="5">
        <v>1</v>
      </c>
      <c r="B16" s="3" t="s">
        <v>353</v>
      </c>
    </row>
    <row r="17" spans="1:3" ht="271.5" customHeight="1" x14ac:dyDescent="0.25">
      <c r="A17" s="5">
        <v>2</v>
      </c>
      <c r="B17" s="3" t="s">
        <v>288</v>
      </c>
    </row>
    <row r="18" spans="1:3" ht="50.25" customHeight="1" x14ac:dyDescent="0.25">
      <c r="A18" s="5">
        <v>3</v>
      </c>
      <c r="B18" s="3" t="s">
        <v>225</v>
      </c>
    </row>
    <row r="19" spans="1:3" ht="63.6" customHeight="1" x14ac:dyDescent="0.25">
      <c r="A19" s="5">
        <v>4</v>
      </c>
      <c r="B19" s="3" t="s">
        <v>56</v>
      </c>
    </row>
    <row r="20" spans="1:3" ht="36" customHeight="1" x14ac:dyDescent="0.25">
      <c r="A20" s="5">
        <v>5</v>
      </c>
      <c r="B20" s="3" t="s">
        <v>37</v>
      </c>
    </row>
    <row r="21" spans="1:3" ht="31.5" x14ac:dyDescent="0.25">
      <c r="A21" s="5">
        <v>6</v>
      </c>
      <c r="B21" s="3" t="s">
        <v>38</v>
      </c>
    </row>
    <row r="22" spans="1:3" ht="47.25" x14ac:dyDescent="0.25">
      <c r="A22" s="5">
        <v>7</v>
      </c>
      <c r="B22" s="3" t="s">
        <v>333</v>
      </c>
    </row>
    <row r="23" spans="1:3" ht="31.5" x14ac:dyDescent="0.25">
      <c r="A23" s="4">
        <v>8</v>
      </c>
      <c r="B23" s="3" t="s">
        <v>350</v>
      </c>
    </row>
    <row r="24" spans="1:3" ht="31.5" x14ac:dyDescent="0.25">
      <c r="A24" s="4">
        <v>9</v>
      </c>
      <c r="B24" s="174" t="s">
        <v>327</v>
      </c>
    </row>
    <row r="26" spans="1:3" x14ac:dyDescent="0.25">
      <c r="C26" s="1">
        <f>2958</f>
        <v>2958</v>
      </c>
    </row>
    <row r="27" spans="1:3" x14ac:dyDescent="0.25">
      <c r="C27" s="1">
        <f>C26+120</f>
        <v>3078</v>
      </c>
    </row>
  </sheetData>
  <sheetProtection formatCells="0" formatColumns="0" formatRows="0" insertColumns="0" insertRows="0" insertHyperlinks="0" deleteColumns="0" deleteRows="0" sort="0" autoFilter="0" pivotTables="0"/>
  <pageMargins left="0.70866141732283472" right="0.70866141732283472" top="0.74803149606299213" bottom="0.74803149606299213" header="0.31496062992125984" footer="0.31496062992125984"/>
  <pageSetup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/>
  <dimension ref="A1:AE177"/>
  <sheetViews>
    <sheetView tabSelected="1" topLeftCell="B1" zoomScale="80" zoomScaleNormal="80" workbookViewId="0">
      <pane xSplit="2" ySplit="4" topLeftCell="D5" activePane="bottomRight" state="frozen"/>
      <selection activeCell="B1" sqref="B1"/>
      <selection pane="topRight" activeCell="D1" sqref="D1"/>
      <selection pane="bottomLeft" activeCell="B3" sqref="B3"/>
      <selection pane="bottomRight" activeCell="D5" sqref="D5:D93"/>
    </sheetView>
  </sheetViews>
  <sheetFormatPr defaultColWidth="8.85546875" defaultRowHeight="15.75" x14ac:dyDescent="0.25"/>
  <cols>
    <col min="1" max="1" width="4.5703125" style="4" hidden="1" customWidth="1"/>
    <col min="2" max="2" width="10.85546875" style="4" customWidth="1"/>
    <col min="3" max="3" width="47.42578125" style="1" customWidth="1"/>
    <col min="4" max="8" width="17.140625" style="1" customWidth="1"/>
    <col min="9" max="9" width="4.140625" style="1" customWidth="1"/>
    <col min="10" max="10" width="8.85546875" style="1" hidden="1" customWidth="1"/>
    <col min="11" max="11" width="46.42578125" style="1" hidden="1" customWidth="1"/>
    <col min="12" max="13" width="14.42578125" style="1" bestFit="1" customWidth="1"/>
    <col min="14" max="16" width="23.42578125" style="1" customWidth="1"/>
    <col min="17" max="17" width="4.42578125" style="1" customWidth="1"/>
    <col min="18" max="19" width="19.5703125" style="1" customWidth="1"/>
    <col min="20" max="20" width="4.42578125" style="1" customWidth="1"/>
    <col min="21" max="21" width="46.42578125" style="1" hidden="1" customWidth="1"/>
    <col min="22" max="22" width="8.85546875" style="1" hidden="1" customWidth="1"/>
    <col min="23" max="24" width="19.5703125" style="1" customWidth="1"/>
    <col min="25" max="28" width="8.85546875" style="1"/>
    <col min="29" max="31" width="8.85546875" style="1" hidden="1" customWidth="1"/>
    <col min="32" max="16384" width="8.85546875" style="1"/>
  </cols>
  <sheetData>
    <row r="1" spans="1:31" ht="45.95" customHeight="1" x14ac:dyDescent="0.25">
      <c r="B1" s="328" t="s">
        <v>354</v>
      </c>
      <c r="C1" s="329"/>
      <c r="D1" s="329"/>
      <c r="E1" s="329"/>
      <c r="F1" s="329"/>
      <c r="G1" s="329"/>
      <c r="H1" s="330"/>
      <c r="L1" s="331" t="s">
        <v>355</v>
      </c>
      <c r="M1" s="332"/>
      <c r="N1" s="332"/>
      <c r="O1" s="332"/>
      <c r="P1" s="333"/>
      <c r="R1" s="324" t="s">
        <v>337</v>
      </c>
      <c r="S1" s="324"/>
      <c r="W1" s="324" t="s">
        <v>346</v>
      </c>
      <c r="X1" s="324"/>
    </row>
    <row r="2" spans="1:31" ht="15.75" customHeight="1" x14ac:dyDescent="0.25">
      <c r="B2" s="324" t="s">
        <v>154</v>
      </c>
      <c r="C2" s="325" t="s">
        <v>131</v>
      </c>
      <c r="D2" s="326" t="s">
        <v>155</v>
      </c>
      <c r="E2" s="325" t="s">
        <v>265</v>
      </c>
      <c r="F2" s="325"/>
      <c r="G2" s="324" t="s">
        <v>254</v>
      </c>
      <c r="H2" s="324"/>
      <c r="L2" s="326" t="s">
        <v>266</v>
      </c>
      <c r="M2" s="326" t="s">
        <v>267</v>
      </c>
      <c r="N2" s="326" t="s">
        <v>338</v>
      </c>
      <c r="O2" s="327" t="s">
        <v>339</v>
      </c>
      <c r="P2" s="327" t="s">
        <v>340</v>
      </c>
      <c r="R2" s="326" t="s">
        <v>246</v>
      </c>
      <c r="S2" s="326" t="s">
        <v>245</v>
      </c>
      <c r="W2" s="326" t="s">
        <v>234</v>
      </c>
      <c r="X2" s="326" t="s">
        <v>298</v>
      </c>
      <c r="AC2" s="316">
        <v>0.05</v>
      </c>
      <c r="AD2" s="317">
        <f>AC2/AE2</f>
        <v>5.2631578947368425E-2</v>
      </c>
      <c r="AE2" s="317">
        <f>100%-AC2</f>
        <v>0.95</v>
      </c>
    </row>
    <row r="3" spans="1:31" ht="40.5" customHeight="1" x14ac:dyDescent="0.25">
      <c r="A3" s="325" t="s">
        <v>153</v>
      </c>
      <c r="B3" s="324"/>
      <c r="C3" s="325"/>
      <c r="D3" s="326"/>
      <c r="E3" s="325"/>
      <c r="F3" s="325"/>
      <c r="G3" s="324"/>
      <c r="H3" s="324"/>
      <c r="L3" s="326"/>
      <c r="M3" s="326"/>
      <c r="N3" s="326"/>
      <c r="O3" s="327"/>
      <c r="P3" s="327"/>
      <c r="Q3" s="4"/>
      <c r="R3" s="326"/>
      <c r="S3" s="326"/>
      <c r="T3" s="4"/>
      <c r="U3" s="4"/>
      <c r="V3" s="4"/>
      <c r="W3" s="326"/>
      <c r="X3" s="326"/>
      <c r="AC3" s="316">
        <v>7.0000000000000007E-2</v>
      </c>
      <c r="AD3" s="317">
        <f t="shared" ref="AD3:AD4" si="0">AC3/AE3</f>
        <v>7.5268817204301092E-2</v>
      </c>
      <c r="AE3" s="317">
        <f t="shared" ref="AE3:AE4" si="1">100%-AC3</f>
        <v>0.92999999999999994</v>
      </c>
    </row>
    <row r="4" spans="1:31" ht="15.75" customHeight="1" x14ac:dyDescent="0.25">
      <c r="A4" s="325"/>
      <c r="B4" s="324"/>
      <c r="C4" s="325"/>
      <c r="D4" s="326"/>
      <c r="E4" s="308" t="s">
        <v>268</v>
      </c>
      <c r="F4" s="308" t="s">
        <v>269</v>
      </c>
      <c r="G4" s="308" t="s">
        <v>246</v>
      </c>
      <c r="H4" s="308" t="s">
        <v>245</v>
      </c>
      <c r="L4" s="326"/>
      <c r="M4" s="326"/>
      <c r="N4" s="326"/>
      <c r="O4" s="327"/>
      <c r="P4" s="327"/>
      <c r="R4" s="326"/>
      <c r="S4" s="326"/>
      <c r="W4" s="326"/>
      <c r="X4" s="326"/>
      <c r="AC4" s="316">
        <v>0.22</v>
      </c>
      <c r="AD4" s="317">
        <f t="shared" si="0"/>
        <v>0.28205128205128205</v>
      </c>
      <c r="AE4" s="317">
        <f t="shared" si="1"/>
        <v>0.78</v>
      </c>
    </row>
    <row r="5" spans="1:31" x14ac:dyDescent="0.25">
      <c r="A5" s="7">
        <v>1</v>
      </c>
      <c r="B5" s="309" t="s">
        <v>156</v>
      </c>
      <c r="C5" s="310" t="s">
        <v>149</v>
      </c>
      <c r="D5" s="314">
        <v>48625.1</v>
      </c>
      <c r="E5" s="311">
        <f t="shared" ref="E5:E68" si="2">D5*0.8</f>
        <v>38900.080000000002</v>
      </c>
      <c r="F5" s="311">
        <f>E5/246</f>
        <v>158.13040650406504</v>
      </c>
      <c r="G5" s="311">
        <f>F5*1.305</f>
        <v>206.36018048780485</v>
      </c>
      <c r="H5" s="311">
        <f>IF(F5&gt;$M$5,$M$5*1.305+(F5-$M$5)*1.155,F5*1.305)</f>
        <v>206.36018048780485</v>
      </c>
      <c r="K5" s="1" t="str">
        <f t="shared" ref="K5:K68" si="3">CONCATENATE(B5," ",C5)</f>
        <v xml:space="preserve">01 Республика Адыгея </v>
      </c>
      <c r="L5" s="322">
        <v>27093</v>
      </c>
      <c r="M5" s="312">
        <f>L5/164</f>
        <v>165.20121951219511</v>
      </c>
      <c r="N5" s="311">
        <f t="shared" ref="N5:N68" si="4">((M5/29.3*28*100%/12)+M5)*1.305+M5*164*24/730*3/12/164</f>
        <v>234.11393234811831</v>
      </c>
      <c r="O5" s="313">
        <f>($L5/29.3*28/12)+$L5+$L5*24/730*3/12</f>
        <v>29473.258983589698</v>
      </c>
      <c r="P5" s="312">
        <f>($M5/29.3*28/12)+$M5+$M5*24/730*3/12</f>
        <v>179.7149938023762</v>
      </c>
      <c r="R5" s="9">
        <f t="shared" ref="R5:R68" si="5">IF(N5&gt;G5,N5,G5)</f>
        <v>234.11393234811831</v>
      </c>
      <c r="S5" s="9">
        <f t="shared" ref="S5:S68" si="6">IF(N5&gt;H5,N5,H5)</f>
        <v>234.11393234811831</v>
      </c>
      <c r="U5" s="1" t="s">
        <v>190</v>
      </c>
      <c r="V5" s="1" t="s">
        <v>245</v>
      </c>
      <c r="W5" s="9">
        <f>IF(O5&gt;E5,O5,E5)</f>
        <v>38900.080000000002</v>
      </c>
      <c r="X5" s="9">
        <f>IF(P5&gt;F5,P5,F5)</f>
        <v>179.7149938023762</v>
      </c>
    </row>
    <row r="6" spans="1:31" x14ac:dyDescent="0.25">
      <c r="A6" s="7">
        <v>2</v>
      </c>
      <c r="B6" s="8" t="s">
        <v>157</v>
      </c>
      <c r="C6" s="16" t="s">
        <v>98</v>
      </c>
      <c r="D6" s="314">
        <v>47109.3</v>
      </c>
      <c r="E6" s="9">
        <f t="shared" si="2"/>
        <v>37687.440000000002</v>
      </c>
      <c r="F6" s="9">
        <f t="shared" ref="F6:F69" si="7">E6/246</f>
        <v>153.20097560975611</v>
      </c>
      <c r="G6" s="9">
        <f t="shared" ref="G6:G69" si="8">F6*1.305</f>
        <v>199.92727317073172</v>
      </c>
      <c r="H6" s="9">
        <f t="shared" ref="H6:H69" si="9">IF(F6&gt;$M$5,$M$5*1.305+(F6-$M$5)*1.155,F6*1.305)</f>
        <v>199.92727317073172</v>
      </c>
      <c r="K6" s="1" t="str">
        <f t="shared" si="3"/>
        <v>02 Республика Башкортостан</v>
      </c>
      <c r="L6" s="322">
        <v>28697</v>
      </c>
      <c r="M6" s="10">
        <f t="shared" ref="M6:M69" si="10">L6/164</f>
        <v>174.98170731707316</v>
      </c>
      <c r="N6" s="9">
        <f t="shared" si="4"/>
        <v>247.97429286509248</v>
      </c>
      <c r="O6" s="304">
        <f t="shared" ref="O6:O69" si="11">($L6/29.3*28/12)+$L6+$L6*24/730*3/12</f>
        <v>31218.178608942289</v>
      </c>
      <c r="P6" s="10">
        <f t="shared" ref="P6:P69" si="12">($M6/29.3*28/12)+$M6+$M6*24/730*3/12</f>
        <v>190.35474761550176</v>
      </c>
      <c r="R6" s="9">
        <f t="shared" si="5"/>
        <v>247.97429286509248</v>
      </c>
      <c r="S6" s="9">
        <f t="shared" si="6"/>
        <v>247.97429286509248</v>
      </c>
      <c r="U6" s="1" t="s">
        <v>191</v>
      </c>
      <c r="V6" s="1" t="s">
        <v>246</v>
      </c>
      <c r="W6" s="9">
        <f t="shared" ref="W6:X69" si="13">IF(O6&gt;E6,O6,E6)</f>
        <v>37687.440000000002</v>
      </c>
      <c r="X6" s="9">
        <f t="shared" si="13"/>
        <v>190.35474761550176</v>
      </c>
    </row>
    <row r="7" spans="1:31" x14ac:dyDescent="0.25">
      <c r="A7" s="7">
        <v>3</v>
      </c>
      <c r="B7" s="8" t="s">
        <v>158</v>
      </c>
      <c r="C7" s="16" t="s">
        <v>122</v>
      </c>
      <c r="D7" s="314">
        <v>65418.6</v>
      </c>
      <c r="E7" s="9">
        <f t="shared" si="2"/>
        <v>52334.880000000005</v>
      </c>
      <c r="F7" s="9">
        <f t="shared" si="7"/>
        <v>212.74341463414635</v>
      </c>
      <c r="G7" s="9">
        <f t="shared" si="8"/>
        <v>277.63015609756098</v>
      </c>
      <c r="H7" s="9">
        <f t="shared" si="9"/>
        <v>270.4988268292683</v>
      </c>
      <c r="K7" s="1" t="str">
        <f t="shared" si="3"/>
        <v>03 Республика Бурятия</v>
      </c>
      <c r="L7" s="322">
        <v>27093</v>
      </c>
      <c r="M7" s="10">
        <f t="shared" si="10"/>
        <v>165.20121951219511</v>
      </c>
      <c r="N7" s="9">
        <f t="shared" si="4"/>
        <v>234.11393234811831</v>
      </c>
      <c r="O7" s="304">
        <f t="shared" si="11"/>
        <v>29473.258983589698</v>
      </c>
      <c r="P7" s="10">
        <f t="shared" si="12"/>
        <v>179.7149938023762</v>
      </c>
      <c r="R7" s="9">
        <f t="shared" si="5"/>
        <v>277.63015609756098</v>
      </c>
      <c r="S7" s="9">
        <f t="shared" si="6"/>
        <v>270.4988268292683</v>
      </c>
      <c r="U7" s="1" t="s">
        <v>192</v>
      </c>
      <c r="W7" s="9">
        <f t="shared" si="13"/>
        <v>52334.880000000005</v>
      </c>
      <c r="X7" s="9">
        <f t="shared" si="13"/>
        <v>212.74341463414635</v>
      </c>
    </row>
    <row r="8" spans="1:31" x14ac:dyDescent="0.25">
      <c r="A8" s="7">
        <v>4</v>
      </c>
      <c r="B8" s="8" t="s">
        <v>159</v>
      </c>
      <c r="C8" s="16" t="s">
        <v>113</v>
      </c>
      <c r="D8" s="314">
        <v>45606.6</v>
      </c>
      <c r="E8" s="9">
        <f t="shared" si="2"/>
        <v>36485.279999999999</v>
      </c>
      <c r="F8" s="9">
        <f t="shared" si="7"/>
        <v>148.31414634146341</v>
      </c>
      <c r="G8" s="9">
        <f t="shared" si="8"/>
        <v>193.54996097560974</v>
      </c>
      <c r="H8" s="9">
        <f t="shared" si="9"/>
        <v>193.54996097560974</v>
      </c>
      <c r="K8" s="1" t="str">
        <f t="shared" si="3"/>
        <v>04 Республика Алтай</v>
      </c>
      <c r="L8" s="322">
        <v>27093</v>
      </c>
      <c r="M8" s="10">
        <f t="shared" si="10"/>
        <v>165.20121951219511</v>
      </c>
      <c r="N8" s="9">
        <f t="shared" si="4"/>
        <v>234.11393234811831</v>
      </c>
      <c r="O8" s="304">
        <f t="shared" si="11"/>
        <v>29473.258983589698</v>
      </c>
      <c r="P8" s="10">
        <f t="shared" si="12"/>
        <v>179.7149938023762</v>
      </c>
      <c r="R8" s="9">
        <f t="shared" si="5"/>
        <v>234.11393234811831</v>
      </c>
      <c r="S8" s="9">
        <f t="shared" si="6"/>
        <v>234.11393234811831</v>
      </c>
      <c r="U8" s="1" t="s">
        <v>193</v>
      </c>
      <c r="W8" s="9">
        <f t="shared" si="13"/>
        <v>36485.279999999999</v>
      </c>
      <c r="X8" s="9">
        <f t="shared" si="13"/>
        <v>179.7149938023762</v>
      </c>
    </row>
    <row r="9" spans="1:31" x14ac:dyDescent="0.25">
      <c r="A9" s="7">
        <v>5</v>
      </c>
      <c r="B9" s="8" t="s">
        <v>160</v>
      </c>
      <c r="C9" s="16" t="s">
        <v>137</v>
      </c>
      <c r="D9" s="314">
        <v>41898.300000000003</v>
      </c>
      <c r="E9" s="9">
        <f t="shared" si="2"/>
        <v>33518.640000000007</v>
      </c>
      <c r="F9" s="9">
        <f t="shared" si="7"/>
        <v>136.25463414634149</v>
      </c>
      <c r="G9" s="9">
        <f t="shared" si="8"/>
        <v>177.81229756097562</v>
      </c>
      <c r="H9" s="9">
        <f t="shared" si="9"/>
        <v>177.81229756097562</v>
      </c>
      <c r="K9" s="1" t="str">
        <f t="shared" si="3"/>
        <v>05 Республика Дагестан</v>
      </c>
      <c r="L9" s="322">
        <v>27093</v>
      </c>
      <c r="M9" s="10">
        <f t="shared" si="10"/>
        <v>165.20121951219511</v>
      </c>
      <c r="N9" s="9">
        <f t="shared" si="4"/>
        <v>234.11393234811831</v>
      </c>
      <c r="O9" s="304">
        <f t="shared" si="11"/>
        <v>29473.258983589698</v>
      </c>
      <c r="P9" s="10">
        <f t="shared" si="12"/>
        <v>179.7149938023762</v>
      </c>
      <c r="R9" s="9">
        <f t="shared" si="5"/>
        <v>234.11393234811831</v>
      </c>
      <c r="S9" s="9">
        <f t="shared" si="6"/>
        <v>234.11393234811831</v>
      </c>
      <c r="U9" s="1" t="s">
        <v>194</v>
      </c>
      <c r="W9" s="9">
        <f t="shared" si="13"/>
        <v>33518.640000000007</v>
      </c>
      <c r="X9" s="9">
        <f t="shared" si="13"/>
        <v>179.7149938023762</v>
      </c>
    </row>
    <row r="10" spans="1:31" x14ac:dyDescent="0.25">
      <c r="A10" s="7">
        <v>6</v>
      </c>
      <c r="B10" s="8" t="s">
        <v>161</v>
      </c>
      <c r="C10" s="16" t="s">
        <v>138</v>
      </c>
      <c r="D10" s="314">
        <v>25131.9</v>
      </c>
      <c r="E10" s="9">
        <f t="shared" si="2"/>
        <v>20105.520000000004</v>
      </c>
      <c r="F10" s="9">
        <f t="shared" si="7"/>
        <v>81.729756097560994</v>
      </c>
      <c r="G10" s="9">
        <f t="shared" si="8"/>
        <v>106.6573317073171</v>
      </c>
      <c r="H10" s="9">
        <f t="shared" si="9"/>
        <v>106.6573317073171</v>
      </c>
      <c r="K10" s="1" t="str">
        <f t="shared" si="3"/>
        <v>06 Республика Ингушетия</v>
      </c>
      <c r="L10" s="322">
        <v>27093</v>
      </c>
      <c r="M10" s="10">
        <f t="shared" si="10"/>
        <v>165.20121951219511</v>
      </c>
      <c r="N10" s="9">
        <f t="shared" si="4"/>
        <v>234.11393234811831</v>
      </c>
      <c r="O10" s="304">
        <f t="shared" si="11"/>
        <v>29473.258983589698</v>
      </c>
      <c r="P10" s="10">
        <f t="shared" si="12"/>
        <v>179.7149938023762</v>
      </c>
      <c r="R10" s="9">
        <f t="shared" si="5"/>
        <v>234.11393234811831</v>
      </c>
      <c r="S10" s="9">
        <f t="shared" si="6"/>
        <v>234.11393234811831</v>
      </c>
      <c r="U10" s="1" t="s">
        <v>195</v>
      </c>
      <c r="W10" s="9">
        <f t="shared" si="13"/>
        <v>29473.258983589698</v>
      </c>
      <c r="X10" s="9">
        <f t="shared" si="13"/>
        <v>179.7149938023762</v>
      </c>
    </row>
    <row r="11" spans="1:31" x14ac:dyDescent="0.25">
      <c r="A11" s="7">
        <v>7</v>
      </c>
      <c r="B11" s="8" t="s">
        <v>162</v>
      </c>
      <c r="C11" s="16" t="s">
        <v>139</v>
      </c>
      <c r="D11" s="314">
        <v>54234.400000000001</v>
      </c>
      <c r="E11" s="9">
        <f t="shared" si="2"/>
        <v>43387.520000000004</v>
      </c>
      <c r="F11" s="9">
        <f t="shared" si="7"/>
        <v>176.37203252032521</v>
      </c>
      <c r="G11" s="9">
        <f t="shared" si="8"/>
        <v>230.16550243902438</v>
      </c>
      <c r="H11" s="9">
        <f t="shared" si="9"/>
        <v>228.48988048780487</v>
      </c>
      <c r="K11" s="1" t="str">
        <f t="shared" si="3"/>
        <v>07 Кабардино-Балкарская Республика</v>
      </c>
      <c r="L11" s="322">
        <v>27093</v>
      </c>
      <c r="M11" s="10">
        <f t="shared" si="10"/>
        <v>165.20121951219511</v>
      </c>
      <c r="N11" s="9">
        <f t="shared" si="4"/>
        <v>234.11393234811831</v>
      </c>
      <c r="O11" s="304">
        <f t="shared" si="11"/>
        <v>29473.258983589698</v>
      </c>
      <c r="P11" s="10">
        <f t="shared" si="12"/>
        <v>179.7149938023762</v>
      </c>
      <c r="R11" s="9">
        <f t="shared" si="5"/>
        <v>234.11393234811831</v>
      </c>
      <c r="S11" s="9">
        <f t="shared" si="6"/>
        <v>234.11393234811831</v>
      </c>
      <c r="U11" s="1" t="s">
        <v>196</v>
      </c>
      <c r="W11" s="9">
        <f t="shared" si="13"/>
        <v>43387.520000000004</v>
      </c>
      <c r="X11" s="9">
        <f t="shared" si="13"/>
        <v>179.7149938023762</v>
      </c>
    </row>
    <row r="12" spans="1:31" x14ac:dyDescent="0.25">
      <c r="A12" s="7">
        <v>8</v>
      </c>
      <c r="B12" s="8" t="s">
        <v>163</v>
      </c>
      <c r="C12" s="16" t="s">
        <v>92</v>
      </c>
      <c r="D12" s="314">
        <v>49582.9</v>
      </c>
      <c r="E12" s="9">
        <f t="shared" si="2"/>
        <v>39666.320000000007</v>
      </c>
      <c r="F12" s="9">
        <f t="shared" si="7"/>
        <v>161.24520325203255</v>
      </c>
      <c r="G12" s="9">
        <f t="shared" si="8"/>
        <v>210.42499024390247</v>
      </c>
      <c r="H12" s="9">
        <f t="shared" si="9"/>
        <v>210.42499024390247</v>
      </c>
      <c r="K12" s="1" t="str">
        <f t="shared" si="3"/>
        <v>08 Республика Калмыкия</v>
      </c>
      <c r="L12" s="322">
        <v>27093</v>
      </c>
      <c r="M12" s="10">
        <f t="shared" si="10"/>
        <v>165.20121951219511</v>
      </c>
      <c r="N12" s="9">
        <f t="shared" si="4"/>
        <v>234.11393234811831</v>
      </c>
      <c r="O12" s="304">
        <f t="shared" si="11"/>
        <v>29473.258983589698</v>
      </c>
      <c r="P12" s="10">
        <f t="shared" si="12"/>
        <v>179.7149938023762</v>
      </c>
      <c r="R12" s="9">
        <f t="shared" si="5"/>
        <v>234.11393234811831</v>
      </c>
      <c r="S12" s="9">
        <f t="shared" si="6"/>
        <v>234.11393234811831</v>
      </c>
      <c r="U12" s="1" t="s">
        <v>197</v>
      </c>
      <c r="W12" s="9">
        <f t="shared" si="13"/>
        <v>39666.320000000007</v>
      </c>
      <c r="X12" s="9">
        <f t="shared" si="13"/>
        <v>179.7149938023762</v>
      </c>
    </row>
    <row r="13" spans="1:31" x14ac:dyDescent="0.25">
      <c r="A13" s="7">
        <v>9</v>
      </c>
      <c r="B13" s="8" t="s">
        <v>164</v>
      </c>
      <c r="C13" s="16" t="s">
        <v>140</v>
      </c>
      <c r="D13" s="314">
        <v>39505.1</v>
      </c>
      <c r="E13" s="9">
        <f t="shared" si="2"/>
        <v>31604.080000000002</v>
      </c>
      <c r="F13" s="9">
        <f t="shared" si="7"/>
        <v>128.47186991869918</v>
      </c>
      <c r="G13" s="9">
        <f t="shared" si="8"/>
        <v>167.65579024390243</v>
      </c>
      <c r="H13" s="9">
        <f t="shared" si="9"/>
        <v>167.65579024390243</v>
      </c>
      <c r="K13" s="1" t="str">
        <f t="shared" si="3"/>
        <v>09 Карачаево-Черкесская Республика</v>
      </c>
      <c r="L13" s="322">
        <v>27093</v>
      </c>
      <c r="M13" s="10">
        <f t="shared" si="10"/>
        <v>165.20121951219511</v>
      </c>
      <c r="N13" s="9">
        <f t="shared" si="4"/>
        <v>234.11393234811831</v>
      </c>
      <c r="O13" s="304">
        <f t="shared" si="11"/>
        <v>29473.258983589698</v>
      </c>
      <c r="P13" s="10">
        <f t="shared" si="12"/>
        <v>179.7149938023762</v>
      </c>
      <c r="R13" s="9">
        <f t="shared" si="5"/>
        <v>234.11393234811831</v>
      </c>
      <c r="S13" s="9">
        <f t="shared" si="6"/>
        <v>234.11393234811831</v>
      </c>
      <c r="U13" s="1" t="s">
        <v>198</v>
      </c>
      <c r="W13" s="9">
        <f t="shared" si="13"/>
        <v>31604.080000000002</v>
      </c>
      <c r="X13" s="9">
        <f t="shared" si="13"/>
        <v>179.7149938023762</v>
      </c>
    </row>
    <row r="14" spans="1:31" x14ac:dyDescent="0.25">
      <c r="A14" s="7">
        <v>10</v>
      </c>
      <c r="B14" s="7">
        <v>10</v>
      </c>
      <c r="C14" s="16" t="s">
        <v>83</v>
      </c>
      <c r="D14" s="314">
        <v>91811.1</v>
      </c>
      <c r="E14" s="9">
        <f t="shared" si="2"/>
        <v>73448.88</v>
      </c>
      <c r="F14" s="9">
        <f t="shared" si="7"/>
        <v>298.57268292682926</v>
      </c>
      <c r="G14" s="9">
        <f t="shared" si="8"/>
        <v>389.63735121951214</v>
      </c>
      <c r="H14" s="9">
        <f t="shared" si="9"/>
        <v>369.63163170731707</v>
      </c>
      <c r="K14" s="1" t="str">
        <f t="shared" si="3"/>
        <v>10 Республика Карелия</v>
      </c>
      <c r="L14" s="322">
        <v>27093</v>
      </c>
      <c r="M14" s="10">
        <f t="shared" si="10"/>
        <v>165.20121951219511</v>
      </c>
      <c r="N14" s="9">
        <f t="shared" si="4"/>
        <v>234.11393234811831</v>
      </c>
      <c r="O14" s="304">
        <f t="shared" si="11"/>
        <v>29473.258983589698</v>
      </c>
      <c r="P14" s="10">
        <f t="shared" si="12"/>
        <v>179.7149938023762</v>
      </c>
      <c r="R14" s="9">
        <f t="shared" si="5"/>
        <v>389.63735121951214</v>
      </c>
      <c r="S14" s="9">
        <f t="shared" si="6"/>
        <v>369.63163170731707</v>
      </c>
      <c r="U14" s="1" t="s">
        <v>199</v>
      </c>
      <c r="W14" s="9">
        <f t="shared" si="13"/>
        <v>73448.88</v>
      </c>
      <c r="X14" s="9">
        <f t="shared" si="13"/>
        <v>298.57268292682926</v>
      </c>
    </row>
    <row r="15" spans="1:31" x14ac:dyDescent="0.25">
      <c r="A15" s="7">
        <v>11</v>
      </c>
      <c r="B15" s="7">
        <v>11</v>
      </c>
      <c r="C15" s="16" t="s">
        <v>84</v>
      </c>
      <c r="D15" s="314">
        <v>58984.1</v>
      </c>
      <c r="E15" s="9">
        <f t="shared" si="2"/>
        <v>47187.28</v>
      </c>
      <c r="F15" s="9">
        <f t="shared" si="7"/>
        <v>191.81821138211382</v>
      </c>
      <c r="G15" s="9">
        <f t="shared" si="8"/>
        <v>250.32276585365852</v>
      </c>
      <c r="H15" s="9">
        <f t="shared" si="9"/>
        <v>246.33021707317073</v>
      </c>
      <c r="K15" s="1" t="str">
        <f t="shared" si="3"/>
        <v>11 Республика Коми</v>
      </c>
      <c r="L15" s="322">
        <v>27093</v>
      </c>
      <c r="M15" s="10">
        <f t="shared" si="10"/>
        <v>165.20121951219511</v>
      </c>
      <c r="N15" s="9">
        <f t="shared" si="4"/>
        <v>234.11393234811831</v>
      </c>
      <c r="O15" s="304">
        <f t="shared" si="11"/>
        <v>29473.258983589698</v>
      </c>
      <c r="P15" s="10">
        <f t="shared" si="12"/>
        <v>179.7149938023762</v>
      </c>
      <c r="R15" s="9">
        <f t="shared" si="5"/>
        <v>250.32276585365852</v>
      </c>
      <c r="S15" s="9">
        <f t="shared" si="6"/>
        <v>246.33021707317073</v>
      </c>
      <c r="U15" s="1" t="s">
        <v>200</v>
      </c>
      <c r="W15" s="9">
        <f t="shared" si="13"/>
        <v>47187.28</v>
      </c>
      <c r="X15" s="9">
        <f t="shared" si="13"/>
        <v>191.81821138211382</v>
      </c>
    </row>
    <row r="16" spans="1:31" x14ac:dyDescent="0.25">
      <c r="A16" s="7">
        <v>12</v>
      </c>
      <c r="B16" s="8" t="s">
        <v>165</v>
      </c>
      <c r="C16" s="16" t="s">
        <v>99</v>
      </c>
      <c r="D16" s="314">
        <v>64124.1</v>
      </c>
      <c r="E16" s="9">
        <f t="shared" si="2"/>
        <v>51299.28</v>
      </c>
      <c r="F16" s="9">
        <f t="shared" si="7"/>
        <v>208.53365853658536</v>
      </c>
      <c r="G16" s="9">
        <f t="shared" si="8"/>
        <v>272.13642439024386</v>
      </c>
      <c r="H16" s="9">
        <f t="shared" si="9"/>
        <v>265.63655853658537</v>
      </c>
      <c r="K16" s="1" t="str">
        <f t="shared" si="3"/>
        <v>12 Республика Марий Эл</v>
      </c>
      <c r="L16" s="322">
        <v>27093</v>
      </c>
      <c r="M16" s="10">
        <f t="shared" si="10"/>
        <v>165.20121951219511</v>
      </c>
      <c r="N16" s="9">
        <f t="shared" si="4"/>
        <v>234.11393234811831</v>
      </c>
      <c r="O16" s="304">
        <f t="shared" si="11"/>
        <v>29473.258983589698</v>
      </c>
      <c r="P16" s="10">
        <f t="shared" si="12"/>
        <v>179.7149938023762</v>
      </c>
      <c r="R16" s="9">
        <f t="shared" si="5"/>
        <v>272.13642439024386</v>
      </c>
      <c r="S16" s="9">
        <f t="shared" si="6"/>
        <v>265.63655853658537</v>
      </c>
      <c r="U16" s="1" t="s">
        <v>201</v>
      </c>
      <c r="W16" s="9">
        <f t="shared" si="13"/>
        <v>51299.28</v>
      </c>
      <c r="X16" s="9">
        <f t="shared" si="13"/>
        <v>208.53365853658536</v>
      </c>
    </row>
    <row r="17" spans="1:24" x14ac:dyDescent="0.25">
      <c r="A17" s="7">
        <v>13</v>
      </c>
      <c r="B17" s="8" t="s">
        <v>166</v>
      </c>
      <c r="C17" s="16" t="s">
        <v>100</v>
      </c>
      <c r="D17" s="314">
        <v>62089.599999999999</v>
      </c>
      <c r="E17" s="9">
        <f t="shared" si="2"/>
        <v>49671.68</v>
      </c>
      <c r="F17" s="9">
        <f t="shared" si="7"/>
        <v>201.91739837398373</v>
      </c>
      <c r="G17" s="9">
        <f t="shared" si="8"/>
        <v>263.50220487804876</v>
      </c>
      <c r="H17" s="9">
        <f t="shared" si="9"/>
        <v>257.99477804878046</v>
      </c>
      <c r="K17" s="1" t="str">
        <f t="shared" si="3"/>
        <v>13 Республика Мордовия</v>
      </c>
      <c r="L17" s="322">
        <v>27093</v>
      </c>
      <c r="M17" s="10">
        <f t="shared" si="10"/>
        <v>165.20121951219511</v>
      </c>
      <c r="N17" s="9">
        <f t="shared" si="4"/>
        <v>234.11393234811831</v>
      </c>
      <c r="O17" s="304">
        <f t="shared" si="11"/>
        <v>29473.258983589698</v>
      </c>
      <c r="P17" s="10">
        <f t="shared" si="12"/>
        <v>179.7149938023762</v>
      </c>
      <c r="R17" s="9">
        <f t="shared" si="5"/>
        <v>263.50220487804876</v>
      </c>
      <c r="S17" s="9">
        <f t="shared" si="6"/>
        <v>257.99477804878046</v>
      </c>
      <c r="U17" s="1" t="s">
        <v>202</v>
      </c>
      <c r="W17" s="9">
        <f t="shared" si="13"/>
        <v>49671.68</v>
      </c>
      <c r="X17" s="9">
        <f t="shared" si="13"/>
        <v>201.91739837398373</v>
      </c>
    </row>
    <row r="18" spans="1:24" x14ac:dyDescent="0.25">
      <c r="A18" s="7">
        <v>14</v>
      </c>
      <c r="B18" s="7">
        <v>14</v>
      </c>
      <c r="C18" s="16" t="s">
        <v>123</v>
      </c>
      <c r="D18" s="314">
        <v>67049.399999999994</v>
      </c>
      <c r="E18" s="9">
        <f t="shared" si="2"/>
        <v>53639.519999999997</v>
      </c>
      <c r="F18" s="9">
        <f t="shared" si="7"/>
        <v>218.04682926829267</v>
      </c>
      <c r="G18" s="9">
        <f t="shared" si="8"/>
        <v>284.5511121951219</v>
      </c>
      <c r="H18" s="9">
        <f t="shared" si="9"/>
        <v>276.62427073170727</v>
      </c>
      <c r="K18" s="1" t="str">
        <f t="shared" si="3"/>
        <v>14 Республика Саха (Якутия)</v>
      </c>
      <c r="L18" s="322">
        <v>27093</v>
      </c>
      <c r="M18" s="10">
        <f t="shared" si="10"/>
        <v>165.20121951219511</v>
      </c>
      <c r="N18" s="9">
        <f t="shared" si="4"/>
        <v>234.11393234811831</v>
      </c>
      <c r="O18" s="304">
        <f t="shared" si="11"/>
        <v>29473.258983589698</v>
      </c>
      <c r="P18" s="10">
        <f t="shared" si="12"/>
        <v>179.7149938023762</v>
      </c>
      <c r="R18" s="9">
        <f t="shared" si="5"/>
        <v>284.5511121951219</v>
      </c>
      <c r="S18" s="9">
        <f t="shared" si="6"/>
        <v>276.62427073170727</v>
      </c>
      <c r="U18" s="1" t="s">
        <v>203</v>
      </c>
      <c r="W18" s="9">
        <f t="shared" si="13"/>
        <v>53639.519999999997</v>
      </c>
      <c r="X18" s="9">
        <f t="shared" si="13"/>
        <v>218.04682926829267</v>
      </c>
    </row>
    <row r="19" spans="1:24" x14ac:dyDescent="0.25">
      <c r="A19" s="7">
        <v>15</v>
      </c>
      <c r="B19" s="8" t="s">
        <v>167</v>
      </c>
      <c r="C19" s="16" t="s">
        <v>141</v>
      </c>
      <c r="D19" s="314">
        <v>33413.5</v>
      </c>
      <c r="E19" s="9">
        <f t="shared" si="2"/>
        <v>26730.800000000003</v>
      </c>
      <c r="F19" s="9">
        <f t="shared" si="7"/>
        <v>108.66178861788619</v>
      </c>
      <c r="G19" s="9">
        <f t="shared" si="8"/>
        <v>141.80363414634147</v>
      </c>
      <c r="H19" s="9">
        <f t="shared" si="9"/>
        <v>141.80363414634147</v>
      </c>
      <c r="K19" s="1" t="str">
        <f t="shared" si="3"/>
        <v>15 Республика Северная Осетия-Алания</v>
      </c>
      <c r="L19" s="322">
        <v>27093</v>
      </c>
      <c r="M19" s="10">
        <f t="shared" si="10"/>
        <v>165.20121951219511</v>
      </c>
      <c r="N19" s="9">
        <f t="shared" si="4"/>
        <v>234.11393234811831</v>
      </c>
      <c r="O19" s="304">
        <f t="shared" si="11"/>
        <v>29473.258983589698</v>
      </c>
      <c r="P19" s="10">
        <f t="shared" si="12"/>
        <v>179.7149938023762</v>
      </c>
      <c r="R19" s="9">
        <f t="shared" si="5"/>
        <v>234.11393234811831</v>
      </c>
      <c r="S19" s="9">
        <f t="shared" si="6"/>
        <v>234.11393234811831</v>
      </c>
      <c r="U19" s="1" t="s">
        <v>204</v>
      </c>
      <c r="W19" s="9">
        <f t="shared" si="13"/>
        <v>29473.258983589698</v>
      </c>
      <c r="X19" s="9">
        <f t="shared" si="13"/>
        <v>179.7149938023762</v>
      </c>
    </row>
    <row r="20" spans="1:24" x14ac:dyDescent="0.25">
      <c r="A20" s="7">
        <v>16</v>
      </c>
      <c r="B20" s="8" t="s">
        <v>168</v>
      </c>
      <c r="C20" s="16" t="s">
        <v>144</v>
      </c>
      <c r="D20" s="314">
        <v>47594.8</v>
      </c>
      <c r="E20" s="9">
        <f t="shared" si="2"/>
        <v>38075.840000000004</v>
      </c>
      <c r="F20" s="9">
        <f t="shared" si="7"/>
        <v>154.77983739837399</v>
      </c>
      <c r="G20" s="9">
        <f t="shared" si="8"/>
        <v>201.98768780487805</v>
      </c>
      <c r="H20" s="9">
        <f t="shared" si="9"/>
        <v>201.98768780487805</v>
      </c>
      <c r="K20" s="1" t="str">
        <f t="shared" si="3"/>
        <v>16 Республика Татарстан (Татарстан)</v>
      </c>
      <c r="L20" s="322">
        <v>28160</v>
      </c>
      <c r="M20" s="10">
        <f t="shared" si="10"/>
        <v>171.70731707317074</v>
      </c>
      <c r="N20" s="9">
        <f t="shared" si="4"/>
        <v>243.33401007356184</v>
      </c>
      <c r="O20" s="304">
        <f t="shared" si="11"/>
        <v>30634.000405192703</v>
      </c>
      <c r="P20" s="10">
        <f t="shared" si="12"/>
        <v>186.79268539751646</v>
      </c>
      <c r="R20" s="9">
        <f t="shared" si="5"/>
        <v>243.33401007356184</v>
      </c>
      <c r="S20" s="9">
        <f t="shared" si="6"/>
        <v>243.33401007356184</v>
      </c>
      <c r="U20" s="1" t="s">
        <v>205</v>
      </c>
      <c r="W20" s="9">
        <f t="shared" si="13"/>
        <v>38075.840000000004</v>
      </c>
      <c r="X20" s="9">
        <f t="shared" si="13"/>
        <v>186.79268539751646</v>
      </c>
    </row>
    <row r="21" spans="1:24" x14ac:dyDescent="0.25">
      <c r="A21" s="7">
        <v>17</v>
      </c>
      <c r="B21" s="7">
        <v>17</v>
      </c>
      <c r="C21" s="16" t="s">
        <v>114</v>
      </c>
      <c r="D21" s="314">
        <v>66061.600000000006</v>
      </c>
      <c r="E21" s="9">
        <f t="shared" si="2"/>
        <v>52849.280000000006</v>
      </c>
      <c r="F21" s="9">
        <f t="shared" si="7"/>
        <v>214.83447154471548</v>
      </c>
      <c r="G21" s="9">
        <f t="shared" si="8"/>
        <v>280.3589853658537</v>
      </c>
      <c r="H21" s="9">
        <f t="shared" si="9"/>
        <v>272.91399756097564</v>
      </c>
      <c r="K21" s="1" t="str">
        <f t="shared" si="3"/>
        <v>17 Республика Тыва</v>
      </c>
      <c r="L21" s="322">
        <v>27093</v>
      </c>
      <c r="M21" s="10">
        <f t="shared" si="10"/>
        <v>165.20121951219511</v>
      </c>
      <c r="N21" s="9">
        <f t="shared" si="4"/>
        <v>234.11393234811831</v>
      </c>
      <c r="O21" s="304">
        <f t="shared" si="11"/>
        <v>29473.258983589698</v>
      </c>
      <c r="P21" s="10">
        <f t="shared" si="12"/>
        <v>179.7149938023762</v>
      </c>
      <c r="R21" s="9">
        <f t="shared" si="5"/>
        <v>280.3589853658537</v>
      </c>
      <c r="S21" s="9">
        <f t="shared" si="6"/>
        <v>272.91399756097564</v>
      </c>
      <c r="U21" s="1" t="s">
        <v>206</v>
      </c>
      <c r="W21" s="9">
        <f t="shared" si="13"/>
        <v>52849.280000000006</v>
      </c>
      <c r="X21" s="9">
        <f t="shared" si="13"/>
        <v>214.83447154471548</v>
      </c>
    </row>
    <row r="22" spans="1:24" x14ac:dyDescent="0.25">
      <c r="A22" s="7">
        <v>18</v>
      </c>
      <c r="B22" s="8" t="s">
        <v>169</v>
      </c>
      <c r="C22" s="16" t="s">
        <v>101</v>
      </c>
      <c r="D22" s="314">
        <v>52942.7</v>
      </c>
      <c r="E22" s="9">
        <f t="shared" si="2"/>
        <v>42354.16</v>
      </c>
      <c r="F22" s="9">
        <f t="shared" si="7"/>
        <v>172.17138211382115</v>
      </c>
      <c r="G22" s="9">
        <f t="shared" si="8"/>
        <v>224.6836536585366</v>
      </c>
      <c r="H22" s="9">
        <f t="shared" si="9"/>
        <v>223.63812926829269</v>
      </c>
      <c r="K22" s="1" t="str">
        <f t="shared" si="3"/>
        <v>18 Удмуртская Республика</v>
      </c>
      <c r="L22" s="322">
        <v>31157</v>
      </c>
      <c r="M22" s="10">
        <f t="shared" si="10"/>
        <v>189.98170731707316</v>
      </c>
      <c r="N22" s="9">
        <f t="shared" si="4"/>
        <v>269.23145425646186</v>
      </c>
      <c r="O22" s="304">
        <f t="shared" si="11"/>
        <v>33894.302223884551</v>
      </c>
      <c r="P22" s="10">
        <f t="shared" si="12"/>
        <v>206.67257453588141</v>
      </c>
      <c r="R22" s="9">
        <f t="shared" si="5"/>
        <v>269.23145425646186</v>
      </c>
      <c r="S22" s="9">
        <f t="shared" si="6"/>
        <v>269.23145425646186</v>
      </c>
      <c r="U22" s="1" t="s">
        <v>207</v>
      </c>
      <c r="W22" s="9">
        <f t="shared" si="13"/>
        <v>42354.16</v>
      </c>
      <c r="X22" s="9">
        <f t="shared" si="13"/>
        <v>206.67257453588141</v>
      </c>
    </row>
    <row r="23" spans="1:24" x14ac:dyDescent="0.25">
      <c r="A23" s="7">
        <v>19</v>
      </c>
      <c r="B23" s="7">
        <v>19</v>
      </c>
      <c r="C23" s="16" t="s">
        <v>115</v>
      </c>
      <c r="D23" s="314">
        <v>60759</v>
      </c>
      <c r="E23" s="9">
        <f t="shared" si="2"/>
        <v>48607.200000000004</v>
      </c>
      <c r="F23" s="9">
        <f t="shared" si="7"/>
        <v>197.59024390243906</v>
      </c>
      <c r="G23" s="9">
        <f t="shared" si="8"/>
        <v>257.85526829268298</v>
      </c>
      <c r="H23" s="9">
        <f t="shared" si="9"/>
        <v>252.99691463414638</v>
      </c>
      <c r="K23" s="1" t="str">
        <f t="shared" si="3"/>
        <v>19 Республика Хакасия</v>
      </c>
      <c r="L23" s="322">
        <v>27093</v>
      </c>
      <c r="M23" s="10">
        <f t="shared" si="10"/>
        <v>165.20121951219511</v>
      </c>
      <c r="N23" s="9">
        <f t="shared" si="4"/>
        <v>234.11393234811831</v>
      </c>
      <c r="O23" s="304">
        <f t="shared" si="11"/>
        <v>29473.258983589698</v>
      </c>
      <c r="P23" s="10">
        <f t="shared" si="12"/>
        <v>179.7149938023762</v>
      </c>
      <c r="R23" s="9">
        <f t="shared" si="5"/>
        <v>257.85526829268298</v>
      </c>
      <c r="S23" s="9">
        <f t="shared" si="6"/>
        <v>252.99691463414638</v>
      </c>
      <c r="U23" s="1" t="s">
        <v>208</v>
      </c>
      <c r="W23" s="9">
        <f t="shared" si="13"/>
        <v>48607.200000000004</v>
      </c>
      <c r="X23" s="9">
        <f t="shared" si="13"/>
        <v>197.59024390243906</v>
      </c>
    </row>
    <row r="24" spans="1:24" x14ac:dyDescent="0.25">
      <c r="A24" s="7">
        <v>20</v>
      </c>
      <c r="B24" s="8" t="s">
        <v>170</v>
      </c>
      <c r="C24" s="16" t="s">
        <v>142</v>
      </c>
      <c r="D24" s="314">
        <v>47143.1</v>
      </c>
      <c r="E24" s="9">
        <f t="shared" si="2"/>
        <v>37714.480000000003</v>
      </c>
      <c r="F24" s="9">
        <f t="shared" si="7"/>
        <v>153.31089430894309</v>
      </c>
      <c r="G24" s="9">
        <f t="shared" si="8"/>
        <v>200.07071707317073</v>
      </c>
      <c r="H24" s="9">
        <f t="shared" si="9"/>
        <v>200.07071707317073</v>
      </c>
      <c r="K24" s="1" t="str">
        <f t="shared" si="3"/>
        <v>20 Чеченская Республика</v>
      </c>
      <c r="L24" s="322">
        <v>27093</v>
      </c>
      <c r="M24" s="10">
        <f t="shared" si="10"/>
        <v>165.20121951219511</v>
      </c>
      <c r="N24" s="9">
        <f t="shared" si="4"/>
        <v>234.11393234811831</v>
      </c>
      <c r="O24" s="304">
        <f t="shared" si="11"/>
        <v>29473.258983589698</v>
      </c>
      <c r="P24" s="10">
        <f t="shared" si="12"/>
        <v>179.7149938023762</v>
      </c>
      <c r="R24" s="9">
        <f t="shared" si="5"/>
        <v>234.11393234811831</v>
      </c>
      <c r="S24" s="9">
        <f t="shared" si="6"/>
        <v>234.11393234811831</v>
      </c>
      <c r="U24" s="1" t="s">
        <v>209</v>
      </c>
      <c r="W24" s="9">
        <f t="shared" si="13"/>
        <v>37714.480000000003</v>
      </c>
      <c r="X24" s="9">
        <f t="shared" si="13"/>
        <v>179.7149938023762</v>
      </c>
    </row>
    <row r="25" spans="1:24" x14ac:dyDescent="0.25">
      <c r="A25" s="7">
        <v>21</v>
      </c>
      <c r="B25" s="8" t="s">
        <v>171</v>
      </c>
      <c r="C25" s="16" t="s">
        <v>145</v>
      </c>
      <c r="D25" s="314">
        <v>49363.6</v>
      </c>
      <c r="E25" s="9">
        <f t="shared" si="2"/>
        <v>39490.880000000005</v>
      </c>
      <c r="F25" s="9">
        <f t="shared" si="7"/>
        <v>160.53203252032523</v>
      </c>
      <c r="G25" s="9">
        <f t="shared" si="8"/>
        <v>209.49430243902441</v>
      </c>
      <c r="H25" s="9">
        <f t="shared" si="9"/>
        <v>209.49430243902441</v>
      </c>
      <c r="K25" s="1" t="str">
        <f t="shared" si="3"/>
        <v>21 Чувашская Республика - Чувашия</v>
      </c>
      <c r="L25" s="322">
        <v>27093</v>
      </c>
      <c r="M25" s="10">
        <f t="shared" si="10"/>
        <v>165.20121951219511</v>
      </c>
      <c r="N25" s="9">
        <f t="shared" si="4"/>
        <v>234.11393234811831</v>
      </c>
      <c r="O25" s="304">
        <f t="shared" si="11"/>
        <v>29473.258983589698</v>
      </c>
      <c r="P25" s="10">
        <f t="shared" si="12"/>
        <v>179.7149938023762</v>
      </c>
      <c r="R25" s="9">
        <f t="shared" si="5"/>
        <v>234.11393234811831</v>
      </c>
      <c r="S25" s="9">
        <f t="shared" si="6"/>
        <v>234.11393234811831</v>
      </c>
      <c r="U25" s="1" t="s">
        <v>218</v>
      </c>
      <c r="W25" s="9">
        <f t="shared" si="13"/>
        <v>39490.880000000005</v>
      </c>
      <c r="X25" s="9">
        <f t="shared" si="13"/>
        <v>179.7149938023762</v>
      </c>
    </row>
    <row r="26" spans="1:24" x14ac:dyDescent="0.25">
      <c r="A26" s="7">
        <v>22</v>
      </c>
      <c r="B26" s="7">
        <v>22</v>
      </c>
      <c r="C26" s="16" t="s">
        <v>116</v>
      </c>
      <c r="D26" s="314">
        <v>41467.5</v>
      </c>
      <c r="E26" s="9">
        <f t="shared" si="2"/>
        <v>33174</v>
      </c>
      <c r="F26" s="9">
        <f t="shared" si="7"/>
        <v>134.85365853658536</v>
      </c>
      <c r="G26" s="9">
        <f t="shared" si="8"/>
        <v>175.98402439024389</v>
      </c>
      <c r="H26" s="9">
        <f t="shared" si="9"/>
        <v>175.98402439024389</v>
      </c>
      <c r="K26" s="1" t="str">
        <f t="shared" si="3"/>
        <v>22 Алтайский край</v>
      </c>
      <c r="L26" s="322">
        <v>28475</v>
      </c>
      <c r="M26" s="10">
        <f t="shared" si="10"/>
        <v>173.6280487804878</v>
      </c>
      <c r="N26" s="9">
        <f t="shared" si="4"/>
        <v>246.05596366635913</v>
      </c>
      <c r="O26" s="304">
        <f t="shared" si="11"/>
        <v>30976.674770520673</v>
      </c>
      <c r="P26" s="10">
        <f t="shared" si="12"/>
        <v>188.88216323488214</v>
      </c>
      <c r="R26" s="9">
        <f t="shared" si="5"/>
        <v>246.05596366635913</v>
      </c>
      <c r="S26" s="9">
        <f t="shared" si="6"/>
        <v>246.05596366635913</v>
      </c>
      <c r="U26" s="1" t="s">
        <v>210</v>
      </c>
      <c r="W26" s="9">
        <f t="shared" si="13"/>
        <v>33174</v>
      </c>
      <c r="X26" s="9">
        <f t="shared" si="13"/>
        <v>188.88216323488214</v>
      </c>
    </row>
    <row r="27" spans="1:24" x14ac:dyDescent="0.25">
      <c r="A27" s="7">
        <v>23</v>
      </c>
      <c r="B27" s="7">
        <v>23</v>
      </c>
      <c r="C27" s="16" t="s">
        <v>94</v>
      </c>
      <c r="D27" s="314">
        <v>55968.5</v>
      </c>
      <c r="E27" s="9">
        <f t="shared" si="2"/>
        <v>44774.8</v>
      </c>
      <c r="F27" s="9">
        <f t="shared" si="7"/>
        <v>182.01138211382116</v>
      </c>
      <c r="G27" s="9">
        <f t="shared" si="8"/>
        <v>237.52485365853659</v>
      </c>
      <c r="H27" s="9">
        <f t="shared" si="9"/>
        <v>235.0033292682927</v>
      </c>
      <c r="K27" s="1" t="str">
        <f t="shared" si="3"/>
        <v>23 Краснодарский край</v>
      </c>
      <c r="L27" s="322">
        <v>28448</v>
      </c>
      <c r="M27" s="10">
        <f t="shared" si="10"/>
        <v>173.46341463414635</v>
      </c>
      <c r="N27" s="9">
        <f t="shared" si="4"/>
        <v>245.82265335840512</v>
      </c>
      <c r="O27" s="304">
        <f t="shared" si="11"/>
        <v>30947.30268206399</v>
      </c>
      <c r="P27" s="10">
        <f t="shared" si="12"/>
        <v>188.70306513453653</v>
      </c>
      <c r="R27" s="9">
        <f t="shared" si="5"/>
        <v>245.82265335840512</v>
      </c>
      <c r="S27" s="9">
        <f t="shared" si="6"/>
        <v>245.82265335840512</v>
      </c>
      <c r="U27" s="1" t="s">
        <v>211</v>
      </c>
      <c r="W27" s="9">
        <f t="shared" si="13"/>
        <v>44774.8</v>
      </c>
      <c r="X27" s="9">
        <f t="shared" si="13"/>
        <v>188.70306513453653</v>
      </c>
    </row>
    <row r="28" spans="1:24" x14ac:dyDescent="0.25">
      <c r="A28" s="7">
        <v>24</v>
      </c>
      <c r="B28" s="11">
        <v>24</v>
      </c>
      <c r="C28" s="16" t="s">
        <v>117</v>
      </c>
      <c r="D28" s="314">
        <v>80090</v>
      </c>
      <c r="E28" s="9">
        <f t="shared" si="2"/>
        <v>64072</v>
      </c>
      <c r="F28" s="9">
        <f t="shared" si="7"/>
        <v>260.45528455284551</v>
      </c>
      <c r="G28" s="9">
        <f t="shared" si="8"/>
        <v>339.8941463414634</v>
      </c>
      <c r="H28" s="9">
        <f t="shared" si="9"/>
        <v>325.60603658536581</v>
      </c>
      <c r="K28" s="1" t="str">
        <f t="shared" si="3"/>
        <v>24 Красноярский край</v>
      </c>
      <c r="L28" s="322">
        <v>27093</v>
      </c>
      <c r="M28" s="10">
        <f t="shared" si="10"/>
        <v>165.20121951219511</v>
      </c>
      <c r="N28" s="9">
        <f t="shared" si="4"/>
        <v>234.11393234811831</v>
      </c>
      <c r="O28" s="304">
        <f t="shared" si="11"/>
        <v>29473.258983589698</v>
      </c>
      <c r="P28" s="10">
        <f t="shared" si="12"/>
        <v>179.7149938023762</v>
      </c>
      <c r="R28" s="9">
        <f t="shared" si="5"/>
        <v>339.8941463414634</v>
      </c>
      <c r="S28" s="9">
        <f t="shared" si="6"/>
        <v>325.60603658536581</v>
      </c>
      <c r="U28" s="1" t="s">
        <v>212</v>
      </c>
      <c r="W28" s="9">
        <f t="shared" si="13"/>
        <v>64072</v>
      </c>
      <c r="X28" s="9">
        <f t="shared" si="13"/>
        <v>260.45528455284551</v>
      </c>
    </row>
    <row r="29" spans="1:24" x14ac:dyDescent="0.25">
      <c r="A29" s="7">
        <v>25</v>
      </c>
      <c r="B29" s="7">
        <v>25</v>
      </c>
      <c r="C29" s="16" t="s">
        <v>126</v>
      </c>
      <c r="D29" s="314">
        <v>74490.8</v>
      </c>
      <c r="E29" s="9">
        <f t="shared" si="2"/>
        <v>59592.640000000007</v>
      </c>
      <c r="F29" s="9">
        <f t="shared" si="7"/>
        <v>242.24650406504068</v>
      </c>
      <c r="G29" s="9">
        <f t="shared" si="8"/>
        <v>316.13168780487808</v>
      </c>
      <c r="H29" s="9">
        <f t="shared" si="9"/>
        <v>304.57489512195127</v>
      </c>
      <c r="K29" s="1" t="str">
        <f t="shared" si="3"/>
        <v>25 Приморский край</v>
      </c>
      <c r="L29" s="322">
        <v>27093</v>
      </c>
      <c r="M29" s="10">
        <f t="shared" si="10"/>
        <v>165.20121951219511</v>
      </c>
      <c r="N29" s="9">
        <f t="shared" si="4"/>
        <v>234.11393234811831</v>
      </c>
      <c r="O29" s="304">
        <f t="shared" si="11"/>
        <v>29473.258983589698</v>
      </c>
      <c r="P29" s="10">
        <f t="shared" si="12"/>
        <v>179.7149938023762</v>
      </c>
      <c r="R29" s="9">
        <f t="shared" si="5"/>
        <v>316.13168780487808</v>
      </c>
      <c r="S29" s="9">
        <f t="shared" si="6"/>
        <v>304.57489512195127</v>
      </c>
      <c r="U29" s="1" t="s">
        <v>213</v>
      </c>
      <c r="W29" s="9">
        <f t="shared" si="13"/>
        <v>59592.640000000007</v>
      </c>
      <c r="X29" s="9">
        <f t="shared" si="13"/>
        <v>242.24650406504068</v>
      </c>
    </row>
    <row r="30" spans="1:24" x14ac:dyDescent="0.25">
      <c r="A30" s="7">
        <v>26</v>
      </c>
      <c r="B30" s="8" t="s">
        <v>172</v>
      </c>
      <c r="C30" s="16" t="s">
        <v>143</v>
      </c>
      <c r="D30" s="314">
        <v>46560.6</v>
      </c>
      <c r="E30" s="9">
        <f t="shared" si="2"/>
        <v>37248.480000000003</v>
      </c>
      <c r="F30" s="9">
        <f t="shared" si="7"/>
        <v>151.41658536585368</v>
      </c>
      <c r="G30" s="9">
        <f t="shared" si="8"/>
        <v>197.59864390243905</v>
      </c>
      <c r="H30" s="9">
        <f t="shared" si="9"/>
        <v>197.59864390243905</v>
      </c>
      <c r="K30" s="1" t="str">
        <f t="shared" si="3"/>
        <v>26 Ставропольский край</v>
      </c>
      <c r="L30" s="322">
        <v>27869</v>
      </c>
      <c r="M30" s="10">
        <f t="shared" si="10"/>
        <v>169.9329268292683</v>
      </c>
      <c r="N30" s="9">
        <f t="shared" si="4"/>
        <v>240.81944342116813</v>
      </c>
      <c r="O30" s="304">
        <f t="shared" si="11"/>
        <v>30317.434562937335</v>
      </c>
      <c r="P30" s="10">
        <f t="shared" si="12"/>
        <v>184.86240587156911</v>
      </c>
      <c r="R30" s="9">
        <f t="shared" si="5"/>
        <v>240.81944342116813</v>
      </c>
      <c r="S30" s="9">
        <f t="shared" si="6"/>
        <v>240.81944342116813</v>
      </c>
      <c r="U30" s="1" t="s">
        <v>214</v>
      </c>
      <c r="W30" s="9">
        <f t="shared" si="13"/>
        <v>37248.480000000003</v>
      </c>
      <c r="X30" s="9">
        <f t="shared" si="13"/>
        <v>184.86240587156911</v>
      </c>
    </row>
    <row r="31" spans="1:24" x14ac:dyDescent="0.25">
      <c r="A31" s="7">
        <v>27</v>
      </c>
      <c r="B31" s="7">
        <v>27</v>
      </c>
      <c r="C31" s="16" t="s">
        <v>127</v>
      </c>
      <c r="D31" s="314">
        <v>66874.5</v>
      </c>
      <c r="E31" s="9">
        <f t="shared" si="2"/>
        <v>53499.600000000006</v>
      </c>
      <c r="F31" s="9">
        <f t="shared" si="7"/>
        <v>217.47804878048782</v>
      </c>
      <c r="G31" s="9">
        <f t="shared" si="8"/>
        <v>283.80885365853658</v>
      </c>
      <c r="H31" s="9">
        <f t="shared" si="9"/>
        <v>275.9673292682927</v>
      </c>
      <c r="K31" s="1" t="str">
        <f t="shared" si="3"/>
        <v>27 Хабаровский край</v>
      </c>
      <c r="L31" s="322">
        <v>27093</v>
      </c>
      <c r="M31" s="10">
        <f t="shared" si="10"/>
        <v>165.20121951219511</v>
      </c>
      <c r="N31" s="9">
        <f t="shared" si="4"/>
        <v>234.11393234811831</v>
      </c>
      <c r="O31" s="304">
        <f t="shared" si="11"/>
        <v>29473.258983589698</v>
      </c>
      <c r="P31" s="10">
        <f t="shared" si="12"/>
        <v>179.7149938023762</v>
      </c>
      <c r="R31" s="9">
        <f t="shared" si="5"/>
        <v>283.80885365853658</v>
      </c>
      <c r="S31" s="9">
        <f t="shared" si="6"/>
        <v>275.9673292682927</v>
      </c>
      <c r="W31" s="9">
        <f t="shared" si="13"/>
        <v>53499.600000000006</v>
      </c>
      <c r="X31" s="9">
        <f t="shared" si="13"/>
        <v>217.47804878048782</v>
      </c>
    </row>
    <row r="32" spans="1:24" x14ac:dyDescent="0.25">
      <c r="A32" s="7">
        <v>28</v>
      </c>
      <c r="B32" s="7">
        <v>28</v>
      </c>
      <c r="C32" s="16" t="s">
        <v>128</v>
      </c>
      <c r="D32" s="314">
        <v>58467.4</v>
      </c>
      <c r="E32" s="9">
        <f t="shared" si="2"/>
        <v>46773.920000000006</v>
      </c>
      <c r="F32" s="9">
        <f t="shared" si="7"/>
        <v>190.13788617886181</v>
      </c>
      <c r="G32" s="9">
        <f t="shared" si="8"/>
        <v>248.12994146341464</v>
      </c>
      <c r="H32" s="9">
        <f t="shared" si="9"/>
        <v>244.38944146341464</v>
      </c>
      <c r="K32" s="1" t="str">
        <f t="shared" si="3"/>
        <v>28 Амурская область</v>
      </c>
      <c r="L32" s="322">
        <v>27093</v>
      </c>
      <c r="M32" s="10">
        <f t="shared" si="10"/>
        <v>165.20121951219511</v>
      </c>
      <c r="N32" s="9">
        <f t="shared" si="4"/>
        <v>234.11393234811831</v>
      </c>
      <c r="O32" s="304">
        <f t="shared" si="11"/>
        <v>29473.258983589698</v>
      </c>
      <c r="P32" s="10">
        <f t="shared" si="12"/>
        <v>179.7149938023762</v>
      </c>
      <c r="R32" s="9">
        <f t="shared" si="5"/>
        <v>248.12994146341464</v>
      </c>
      <c r="S32" s="9">
        <f t="shared" si="6"/>
        <v>244.38944146341464</v>
      </c>
      <c r="W32" s="9">
        <f t="shared" si="13"/>
        <v>46773.920000000006</v>
      </c>
      <c r="X32" s="9">
        <f t="shared" si="13"/>
        <v>190.13788617886181</v>
      </c>
    </row>
    <row r="33" spans="1:24" x14ac:dyDescent="0.25">
      <c r="A33" s="7">
        <v>29</v>
      </c>
      <c r="B33" s="7">
        <v>29</v>
      </c>
      <c r="C33" s="16" t="s">
        <v>85</v>
      </c>
      <c r="D33" s="314">
        <v>58119.9</v>
      </c>
      <c r="E33" s="9">
        <f t="shared" si="2"/>
        <v>46495.920000000006</v>
      </c>
      <c r="F33" s="9">
        <f t="shared" si="7"/>
        <v>189.0078048780488</v>
      </c>
      <c r="G33" s="9">
        <f t="shared" si="8"/>
        <v>246.65518536585367</v>
      </c>
      <c r="H33" s="9">
        <f t="shared" si="9"/>
        <v>243.08419756097564</v>
      </c>
      <c r="K33" s="1" t="str">
        <f t="shared" si="3"/>
        <v>29 Архангельская область</v>
      </c>
      <c r="L33" s="322">
        <v>27093</v>
      </c>
      <c r="M33" s="10">
        <f t="shared" si="10"/>
        <v>165.20121951219511</v>
      </c>
      <c r="N33" s="9">
        <f t="shared" si="4"/>
        <v>234.11393234811831</v>
      </c>
      <c r="O33" s="304">
        <f t="shared" si="11"/>
        <v>29473.258983589698</v>
      </c>
      <c r="P33" s="10">
        <f t="shared" si="12"/>
        <v>179.7149938023762</v>
      </c>
      <c r="R33" s="9">
        <f t="shared" si="5"/>
        <v>246.65518536585367</v>
      </c>
      <c r="S33" s="9">
        <f t="shared" si="6"/>
        <v>243.08419756097564</v>
      </c>
      <c r="W33" s="9">
        <f t="shared" si="13"/>
        <v>46495.920000000006</v>
      </c>
      <c r="X33" s="9">
        <f t="shared" si="13"/>
        <v>189.0078048780488</v>
      </c>
    </row>
    <row r="34" spans="1:24" x14ac:dyDescent="0.25">
      <c r="A34" s="7">
        <v>30</v>
      </c>
      <c r="B34" s="7">
        <v>30</v>
      </c>
      <c r="C34" s="16" t="s">
        <v>95</v>
      </c>
      <c r="D34" s="314">
        <v>42532.7</v>
      </c>
      <c r="E34" s="9">
        <f t="shared" si="2"/>
        <v>34026.159999999996</v>
      </c>
      <c r="F34" s="9">
        <f t="shared" si="7"/>
        <v>138.31772357723577</v>
      </c>
      <c r="G34" s="9">
        <f t="shared" si="8"/>
        <v>180.50462926829266</v>
      </c>
      <c r="H34" s="9">
        <f t="shared" si="9"/>
        <v>180.50462926829266</v>
      </c>
      <c r="K34" s="1" t="str">
        <f t="shared" si="3"/>
        <v>30 Астраханская область</v>
      </c>
      <c r="L34" s="322">
        <v>27093</v>
      </c>
      <c r="M34" s="10">
        <f t="shared" si="10"/>
        <v>165.20121951219511</v>
      </c>
      <c r="N34" s="9">
        <f t="shared" si="4"/>
        <v>234.11393234811831</v>
      </c>
      <c r="O34" s="304">
        <f t="shared" si="11"/>
        <v>29473.258983589698</v>
      </c>
      <c r="P34" s="10">
        <f t="shared" si="12"/>
        <v>179.7149938023762</v>
      </c>
      <c r="R34" s="9">
        <f t="shared" si="5"/>
        <v>234.11393234811831</v>
      </c>
      <c r="S34" s="9">
        <f t="shared" si="6"/>
        <v>234.11393234811831</v>
      </c>
      <c r="W34" s="9">
        <f t="shared" si="13"/>
        <v>34026.159999999996</v>
      </c>
      <c r="X34" s="9">
        <f t="shared" si="13"/>
        <v>179.7149938023762</v>
      </c>
    </row>
    <row r="35" spans="1:24" x14ac:dyDescent="0.25">
      <c r="A35" s="7">
        <v>31</v>
      </c>
      <c r="B35" s="7">
        <v>31</v>
      </c>
      <c r="C35" s="13" t="s">
        <v>67</v>
      </c>
      <c r="D35" s="314">
        <v>51304.3</v>
      </c>
      <c r="E35" s="9">
        <f t="shared" si="2"/>
        <v>41043.440000000002</v>
      </c>
      <c r="F35" s="9">
        <f t="shared" si="7"/>
        <v>166.84325203252033</v>
      </c>
      <c r="G35" s="9">
        <f t="shared" si="8"/>
        <v>217.73044390243902</v>
      </c>
      <c r="H35" s="9">
        <f t="shared" si="9"/>
        <v>217.48413902439023</v>
      </c>
      <c r="K35" s="1" t="str">
        <f t="shared" si="3"/>
        <v>31 Белгородская область</v>
      </c>
      <c r="L35" s="322">
        <v>27093</v>
      </c>
      <c r="M35" s="10">
        <f t="shared" si="10"/>
        <v>165.20121951219511</v>
      </c>
      <c r="N35" s="9">
        <f t="shared" si="4"/>
        <v>234.11393234811831</v>
      </c>
      <c r="O35" s="304">
        <f t="shared" si="11"/>
        <v>29473.258983589698</v>
      </c>
      <c r="P35" s="10">
        <f t="shared" si="12"/>
        <v>179.7149938023762</v>
      </c>
      <c r="R35" s="9">
        <f t="shared" si="5"/>
        <v>234.11393234811831</v>
      </c>
      <c r="S35" s="9">
        <f t="shared" si="6"/>
        <v>234.11393234811831</v>
      </c>
      <c r="W35" s="9">
        <f t="shared" si="13"/>
        <v>41043.440000000002</v>
      </c>
      <c r="X35" s="9">
        <f t="shared" si="13"/>
        <v>179.7149938023762</v>
      </c>
    </row>
    <row r="36" spans="1:24" x14ac:dyDescent="0.25">
      <c r="A36" s="7">
        <v>32</v>
      </c>
      <c r="B36" s="7">
        <v>32</v>
      </c>
      <c r="C36" s="13" t="s">
        <v>68</v>
      </c>
      <c r="D36" s="314">
        <v>47075.8</v>
      </c>
      <c r="E36" s="9">
        <f t="shared" si="2"/>
        <v>37660.640000000007</v>
      </c>
      <c r="F36" s="9">
        <f t="shared" si="7"/>
        <v>153.09203252032523</v>
      </c>
      <c r="G36" s="9">
        <f t="shared" si="8"/>
        <v>199.78510243902443</v>
      </c>
      <c r="H36" s="9">
        <f t="shared" si="9"/>
        <v>199.78510243902443</v>
      </c>
      <c r="K36" s="1" t="str">
        <f t="shared" si="3"/>
        <v>32 Брянская область</v>
      </c>
      <c r="L36" s="322">
        <v>27093</v>
      </c>
      <c r="M36" s="10">
        <f t="shared" si="10"/>
        <v>165.20121951219511</v>
      </c>
      <c r="N36" s="9">
        <f t="shared" si="4"/>
        <v>234.11393234811831</v>
      </c>
      <c r="O36" s="304">
        <f t="shared" si="11"/>
        <v>29473.258983589698</v>
      </c>
      <c r="P36" s="10">
        <f t="shared" si="12"/>
        <v>179.7149938023762</v>
      </c>
      <c r="R36" s="9">
        <f t="shared" si="5"/>
        <v>234.11393234811831</v>
      </c>
      <c r="S36" s="9">
        <f t="shared" si="6"/>
        <v>234.11393234811831</v>
      </c>
      <c r="W36" s="9">
        <f t="shared" si="13"/>
        <v>37660.640000000007</v>
      </c>
      <c r="X36" s="9">
        <f t="shared" si="13"/>
        <v>179.7149938023762</v>
      </c>
    </row>
    <row r="37" spans="1:24" x14ac:dyDescent="0.25">
      <c r="A37" s="7">
        <v>33</v>
      </c>
      <c r="B37" s="7">
        <v>33</v>
      </c>
      <c r="C37" s="13" t="s">
        <v>69</v>
      </c>
      <c r="D37" s="314">
        <v>51448.7</v>
      </c>
      <c r="E37" s="9">
        <f t="shared" si="2"/>
        <v>41158.959999999999</v>
      </c>
      <c r="F37" s="9">
        <f t="shared" si="7"/>
        <v>167.31284552845528</v>
      </c>
      <c r="G37" s="9">
        <f t="shared" si="8"/>
        <v>218.34326341463412</v>
      </c>
      <c r="H37" s="9">
        <f t="shared" si="9"/>
        <v>218.02651951219511</v>
      </c>
      <c r="K37" s="1" t="str">
        <f t="shared" si="3"/>
        <v>33 Владимирская область</v>
      </c>
      <c r="L37" s="322">
        <v>27093</v>
      </c>
      <c r="M37" s="10">
        <f t="shared" si="10"/>
        <v>165.20121951219511</v>
      </c>
      <c r="N37" s="9">
        <f t="shared" si="4"/>
        <v>234.11393234811831</v>
      </c>
      <c r="O37" s="304">
        <f t="shared" si="11"/>
        <v>29473.258983589698</v>
      </c>
      <c r="P37" s="10">
        <f t="shared" si="12"/>
        <v>179.7149938023762</v>
      </c>
      <c r="R37" s="9">
        <f t="shared" si="5"/>
        <v>234.11393234811831</v>
      </c>
      <c r="S37" s="9">
        <f t="shared" si="6"/>
        <v>234.11393234811831</v>
      </c>
      <c r="W37" s="9">
        <f t="shared" si="13"/>
        <v>41158.959999999999</v>
      </c>
      <c r="X37" s="9">
        <f t="shared" si="13"/>
        <v>179.7149938023762</v>
      </c>
    </row>
    <row r="38" spans="1:24" x14ac:dyDescent="0.25">
      <c r="A38" s="7">
        <v>34</v>
      </c>
      <c r="B38" s="7">
        <v>34</v>
      </c>
      <c r="C38" s="16" t="s">
        <v>96</v>
      </c>
      <c r="D38" s="314">
        <v>41600.5</v>
      </c>
      <c r="E38" s="9">
        <f t="shared" si="2"/>
        <v>33280.400000000001</v>
      </c>
      <c r="F38" s="9">
        <f t="shared" si="7"/>
        <v>135.28617886178861</v>
      </c>
      <c r="G38" s="9">
        <f t="shared" si="8"/>
        <v>176.54846341463414</v>
      </c>
      <c r="H38" s="9">
        <f t="shared" si="9"/>
        <v>176.54846341463414</v>
      </c>
      <c r="K38" s="1" t="str">
        <f t="shared" si="3"/>
        <v>34 Волгоградская область</v>
      </c>
      <c r="L38" s="322">
        <v>29802</v>
      </c>
      <c r="M38" s="10">
        <f>L38/164</f>
        <v>181.71951219512195</v>
      </c>
      <c r="N38" s="9">
        <f t="shared" si="4"/>
        <v>257.52273324617505</v>
      </c>
      <c r="O38" s="304">
        <f t="shared" si="11"/>
        <v>32420.25852541026</v>
      </c>
      <c r="P38" s="10">
        <f t="shared" si="12"/>
        <v>197.68450320372108</v>
      </c>
      <c r="R38" s="9">
        <f t="shared" si="5"/>
        <v>257.52273324617505</v>
      </c>
      <c r="S38" s="9">
        <f t="shared" si="6"/>
        <v>257.52273324617505</v>
      </c>
      <c r="W38" s="9">
        <f t="shared" si="13"/>
        <v>33280.400000000001</v>
      </c>
      <c r="X38" s="9">
        <f t="shared" si="13"/>
        <v>197.68450320372108</v>
      </c>
    </row>
    <row r="39" spans="1:24" x14ac:dyDescent="0.25">
      <c r="A39" s="7">
        <v>35</v>
      </c>
      <c r="B39" s="7">
        <v>35</v>
      </c>
      <c r="C39" s="16" t="s">
        <v>86</v>
      </c>
      <c r="D39" s="314">
        <v>59773.1</v>
      </c>
      <c r="E39" s="9">
        <f t="shared" si="2"/>
        <v>47818.48</v>
      </c>
      <c r="F39" s="9">
        <f t="shared" si="7"/>
        <v>194.38406504065043</v>
      </c>
      <c r="G39" s="9">
        <f t="shared" si="8"/>
        <v>253.6712048780488</v>
      </c>
      <c r="H39" s="9">
        <f t="shared" si="9"/>
        <v>249.2937780487805</v>
      </c>
      <c r="K39" s="1" t="str">
        <f t="shared" si="3"/>
        <v>35 Вологодская область</v>
      </c>
      <c r="L39" s="322">
        <v>27093</v>
      </c>
      <c r="M39" s="10">
        <f t="shared" si="10"/>
        <v>165.20121951219511</v>
      </c>
      <c r="N39" s="9">
        <f t="shared" si="4"/>
        <v>234.11393234811831</v>
      </c>
      <c r="O39" s="304">
        <f t="shared" si="11"/>
        <v>29473.258983589698</v>
      </c>
      <c r="P39" s="10">
        <f t="shared" si="12"/>
        <v>179.7149938023762</v>
      </c>
      <c r="R39" s="9">
        <f t="shared" si="5"/>
        <v>253.6712048780488</v>
      </c>
      <c r="S39" s="9">
        <f t="shared" si="6"/>
        <v>249.2937780487805</v>
      </c>
      <c r="W39" s="9">
        <f t="shared" si="13"/>
        <v>47818.48</v>
      </c>
      <c r="X39" s="9">
        <f t="shared" si="13"/>
        <v>194.38406504065043</v>
      </c>
    </row>
    <row r="40" spans="1:24" x14ac:dyDescent="0.25">
      <c r="A40" s="7">
        <v>36</v>
      </c>
      <c r="B40" s="7">
        <v>36</v>
      </c>
      <c r="C40" s="13" t="s">
        <v>70</v>
      </c>
      <c r="D40" s="314">
        <v>71919.5</v>
      </c>
      <c r="E40" s="9">
        <f t="shared" si="2"/>
        <v>57535.600000000006</v>
      </c>
      <c r="F40" s="9">
        <f t="shared" si="7"/>
        <v>233.88455284552848</v>
      </c>
      <c r="G40" s="9">
        <f t="shared" si="8"/>
        <v>305.21934146341465</v>
      </c>
      <c r="H40" s="9">
        <f t="shared" si="9"/>
        <v>294.91684146341464</v>
      </c>
      <c r="K40" s="1" t="str">
        <f t="shared" si="3"/>
        <v>36 Воронежская область</v>
      </c>
      <c r="L40" s="322">
        <v>27093</v>
      </c>
      <c r="M40" s="10">
        <f t="shared" si="10"/>
        <v>165.20121951219511</v>
      </c>
      <c r="N40" s="9">
        <f t="shared" si="4"/>
        <v>234.11393234811831</v>
      </c>
      <c r="O40" s="304">
        <f t="shared" si="11"/>
        <v>29473.258983589698</v>
      </c>
      <c r="P40" s="10">
        <f t="shared" si="12"/>
        <v>179.7149938023762</v>
      </c>
      <c r="R40" s="9">
        <f t="shared" si="5"/>
        <v>305.21934146341465</v>
      </c>
      <c r="S40" s="9">
        <f t="shared" si="6"/>
        <v>294.91684146341464</v>
      </c>
      <c r="W40" s="9">
        <f t="shared" si="13"/>
        <v>57535.600000000006</v>
      </c>
      <c r="X40" s="9">
        <f t="shared" si="13"/>
        <v>233.88455284552848</v>
      </c>
    </row>
    <row r="41" spans="1:24" x14ac:dyDescent="0.25">
      <c r="A41" s="7">
        <v>37</v>
      </c>
      <c r="B41" s="7">
        <v>37</v>
      </c>
      <c r="C41" s="13" t="s">
        <v>71</v>
      </c>
      <c r="D41" s="314">
        <v>57669.1</v>
      </c>
      <c r="E41" s="9">
        <f t="shared" si="2"/>
        <v>46135.28</v>
      </c>
      <c r="F41" s="9">
        <f t="shared" si="7"/>
        <v>187.54178861788617</v>
      </c>
      <c r="G41" s="9">
        <f t="shared" si="8"/>
        <v>244.74203414634144</v>
      </c>
      <c r="H41" s="9">
        <f t="shared" si="9"/>
        <v>241.39094878048778</v>
      </c>
      <c r="K41" s="1" t="str">
        <f t="shared" si="3"/>
        <v>37 Ивановская область</v>
      </c>
      <c r="L41" s="322">
        <v>27093</v>
      </c>
      <c r="M41" s="10">
        <f t="shared" si="10"/>
        <v>165.20121951219511</v>
      </c>
      <c r="N41" s="9">
        <f t="shared" si="4"/>
        <v>234.11393234811831</v>
      </c>
      <c r="O41" s="304">
        <f t="shared" si="11"/>
        <v>29473.258983589698</v>
      </c>
      <c r="P41" s="10">
        <f t="shared" si="12"/>
        <v>179.7149938023762</v>
      </c>
      <c r="R41" s="9">
        <f t="shared" si="5"/>
        <v>244.74203414634144</v>
      </c>
      <c r="S41" s="9">
        <f t="shared" si="6"/>
        <v>241.39094878048778</v>
      </c>
      <c r="W41" s="9">
        <f t="shared" si="13"/>
        <v>46135.28</v>
      </c>
      <c r="X41" s="9">
        <f t="shared" si="13"/>
        <v>187.54178861788617</v>
      </c>
    </row>
    <row r="42" spans="1:24" x14ac:dyDescent="0.25">
      <c r="A42" s="7">
        <v>38</v>
      </c>
      <c r="B42" s="14">
        <v>38</v>
      </c>
      <c r="C42" s="16" t="s">
        <v>118</v>
      </c>
      <c r="D42" s="314">
        <v>66463.199999999997</v>
      </c>
      <c r="E42" s="9">
        <f t="shared" si="2"/>
        <v>53170.559999999998</v>
      </c>
      <c r="F42" s="9">
        <f t="shared" si="7"/>
        <v>216.14048780487803</v>
      </c>
      <c r="G42" s="9">
        <f t="shared" si="8"/>
        <v>282.06333658536585</v>
      </c>
      <c r="H42" s="9">
        <f t="shared" si="9"/>
        <v>274.4224463414634</v>
      </c>
      <c r="K42" s="1" t="str">
        <f t="shared" si="3"/>
        <v>38 Иркутская область</v>
      </c>
      <c r="L42" s="322">
        <v>27093</v>
      </c>
      <c r="M42" s="10">
        <f t="shared" si="10"/>
        <v>165.20121951219511</v>
      </c>
      <c r="N42" s="9">
        <f t="shared" si="4"/>
        <v>234.11393234811831</v>
      </c>
      <c r="O42" s="304">
        <f t="shared" si="11"/>
        <v>29473.258983589698</v>
      </c>
      <c r="P42" s="10">
        <f t="shared" si="12"/>
        <v>179.7149938023762</v>
      </c>
      <c r="R42" s="9">
        <f t="shared" si="5"/>
        <v>282.06333658536585</v>
      </c>
      <c r="S42" s="9">
        <f t="shared" si="6"/>
        <v>274.4224463414634</v>
      </c>
      <c r="W42" s="9">
        <f t="shared" si="13"/>
        <v>53170.559999999998</v>
      </c>
      <c r="X42" s="9">
        <f t="shared" si="13"/>
        <v>216.14048780487803</v>
      </c>
    </row>
    <row r="43" spans="1:24" x14ac:dyDescent="0.25">
      <c r="A43" s="7">
        <v>39</v>
      </c>
      <c r="B43" s="7">
        <v>39</v>
      </c>
      <c r="C43" s="16" t="s">
        <v>87</v>
      </c>
      <c r="D43" s="314">
        <v>66176.2</v>
      </c>
      <c r="E43" s="9">
        <f t="shared" si="2"/>
        <v>52940.959999999999</v>
      </c>
      <c r="F43" s="9">
        <f t="shared" si="7"/>
        <v>215.20715447154473</v>
      </c>
      <c r="G43" s="9">
        <f t="shared" si="8"/>
        <v>280.84533658536583</v>
      </c>
      <c r="H43" s="9">
        <f t="shared" si="9"/>
        <v>273.34444634146342</v>
      </c>
      <c r="K43" s="1" t="str">
        <f t="shared" si="3"/>
        <v>39 Калининградская область</v>
      </c>
      <c r="L43" s="322">
        <v>29000</v>
      </c>
      <c r="M43" s="10">
        <f t="shared" si="10"/>
        <v>176.82926829268294</v>
      </c>
      <c r="N43" s="9">
        <f t="shared" si="4"/>
        <v>250.59255298768801</v>
      </c>
      <c r="O43" s="304">
        <f t="shared" si="11"/>
        <v>31547.798712733958</v>
      </c>
      <c r="P43" s="10">
        <f t="shared" si="12"/>
        <v>192.36462629715831</v>
      </c>
      <c r="R43" s="9">
        <f t="shared" si="5"/>
        <v>280.84533658536583</v>
      </c>
      <c r="S43" s="9">
        <f t="shared" si="6"/>
        <v>273.34444634146342</v>
      </c>
      <c r="W43" s="9">
        <f t="shared" si="13"/>
        <v>52940.959999999999</v>
      </c>
      <c r="X43" s="9">
        <f t="shared" si="13"/>
        <v>215.20715447154473</v>
      </c>
    </row>
    <row r="44" spans="1:24" x14ac:dyDescent="0.25">
      <c r="A44" s="7">
        <v>40</v>
      </c>
      <c r="B44" s="7">
        <v>40</v>
      </c>
      <c r="C44" s="13" t="s">
        <v>72</v>
      </c>
      <c r="D44" s="314">
        <v>55577.2</v>
      </c>
      <c r="E44" s="9">
        <f t="shared" si="2"/>
        <v>44461.760000000002</v>
      </c>
      <c r="F44" s="9">
        <f t="shared" si="7"/>
        <v>180.7388617886179</v>
      </c>
      <c r="G44" s="9">
        <f t="shared" si="8"/>
        <v>235.86421463414635</v>
      </c>
      <c r="H44" s="9">
        <f t="shared" si="9"/>
        <v>233.53356829268293</v>
      </c>
      <c r="K44" s="1" t="str">
        <f t="shared" si="3"/>
        <v>40 Калужская область</v>
      </c>
      <c r="L44" s="322">
        <v>27093</v>
      </c>
      <c r="M44" s="10">
        <f t="shared" si="10"/>
        <v>165.20121951219511</v>
      </c>
      <c r="N44" s="9">
        <f t="shared" si="4"/>
        <v>234.11393234811831</v>
      </c>
      <c r="O44" s="304">
        <f t="shared" si="11"/>
        <v>29473.258983589698</v>
      </c>
      <c r="P44" s="10">
        <f t="shared" si="12"/>
        <v>179.7149938023762</v>
      </c>
      <c r="R44" s="9">
        <f t="shared" si="5"/>
        <v>235.86421463414635</v>
      </c>
      <c r="S44" s="9">
        <f t="shared" si="6"/>
        <v>234.11393234811831</v>
      </c>
      <c r="W44" s="9">
        <f t="shared" si="13"/>
        <v>44461.760000000002</v>
      </c>
      <c r="X44" s="9">
        <f t="shared" si="13"/>
        <v>180.7388617886179</v>
      </c>
    </row>
    <row r="45" spans="1:24" x14ac:dyDescent="0.25">
      <c r="A45" s="7">
        <v>41</v>
      </c>
      <c r="B45" s="7">
        <v>41</v>
      </c>
      <c r="C45" s="16" t="s">
        <v>125</v>
      </c>
      <c r="D45" s="314">
        <v>114978.5</v>
      </c>
      <c r="E45" s="9">
        <f t="shared" si="2"/>
        <v>91982.8</v>
      </c>
      <c r="F45" s="9">
        <f t="shared" si="7"/>
        <v>373.9138211382114</v>
      </c>
      <c r="G45" s="9">
        <f t="shared" si="8"/>
        <v>487.95753658536586</v>
      </c>
      <c r="H45" s="9">
        <f t="shared" si="9"/>
        <v>456.65064634146347</v>
      </c>
      <c r="K45" s="1" t="str">
        <f t="shared" si="3"/>
        <v>41 Камчатский край</v>
      </c>
      <c r="L45" s="322">
        <v>27093</v>
      </c>
      <c r="M45" s="10">
        <f t="shared" si="10"/>
        <v>165.20121951219511</v>
      </c>
      <c r="N45" s="9">
        <f t="shared" si="4"/>
        <v>234.11393234811831</v>
      </c>
      <c r="O45" s="304">
        <f t="shared" si="11"/>
        <v>29473.258983589698</v>
      </c>
      <c r="P45" s="10">
        <f t="shared" si="12"/>
        <v>179.7149938023762</v>
      </c>
      <c r="R45" s="9">
        <f t="shared" si="5"/>
        <v>487.95753658536586</v>
      </c>
      <c r="S45" s="9">
        <f t="shared" si="6"/>
        <v>456.65064634146347</v>
      </c>
      <c r="W45" s="9">
        <f t="shared" si="13"/>
        <v>91982.8</v>
      </c>
      <c r="X45" s="9">
        <f t="shared" si="13"/>
        <v>373.9138211382114</v>
      </c>
    </row>
    <row r="46" spans="1:24" x14ac:dyDescent="0.25">
      <c r="A46" s="7">
        <v>42</v>
      </c>
      <c r="B46" s="7">
        <v>42</v>
      </c>
      <c r="C46" s="16" t="s">
        <v>133</v>
      </c>
      <c r="D46" s="314">
        <v>48108.800000000003</v>
      </c>
      <c r="E46" s="9">
        <f t="shared" si="2"/>
        <v>38487.040000000001</v>
      </c>
      <c r="F46" s="9">
        <f t="shared" si="7"/>
        <v>156.45138211382115</v>
      </c>
      <c r="G46" s="9">
        <f t="shared" si="8"/>
        <v>204.1690536585366</v>
      </c>
      <c r="H46" s="9">
        <f t="shared" si="9"/>
        <v>204.1690536585366</v>
      </c>
      <c r="K46" s="1" t="str">
        <f t="shared" si="3"/>
        <v>42 Кемеровская область - Кузбасс</v>
      </c>
      <c r="L46" s="322">
        <v>42265</v>
      </c>
      <c r="M46" s="10">
        <f t="shared" si="10"/>
        <v>257.71341463414632</v>
      </c>
      <c r="N46" s="9">
        <f t="shared" si="4"/>
        <v>365.21704317326322</v>
      </c>
      <c r="O46" s="304">
        <f t="shared" si="11"/>
        <v>45978.196985989685</v>
      </c>
      <c r="P46" s="10">
        <f t="shared" si="12"/>
        <v>280.35485967066882</v>
      </c>
      <c r="R46" s="9">
        <f t="shared" si="5"/>
        <v>365.21704317326322</v>
      </c>
      <c r="S46" s="9">
        <f t="shared" si="6"/>
        <v>365.21704317326322</v>
      </c>
      <c r="W46" s="9">
        <f t="shared" si="13"/>
        <v>45978.196985989685</v>
      </c>
      <c r="X46" s="9">
        <f t="shared" si="13"/>
        <v>280.35485967066882</v>
      </c>
    </row>
    <row r="47" spans="1:24" x14ac:dyDescent="0.25">
      <c r="A47" s="7">
        <v>43</v>
      </c>
      <c r="B47" s="8" t="s">
        <v>173</v>
      </c>
      <c r="C47" s="16" t="s">
        <v>103</v>
      </c>
      <c r="D47" s="314">
        <v>55850</v>
      </c>
      <c r="E47" s="9">
        <f t="shared" si="2"/>
        <v>44680</v>
      </c>
      <c r="F47" s="9">
        <f t="shared" si="7"/>
        <v>181.6260162601626</v>
      </c>
      <c r="G47" s="9">
        <f t="shared" si="8"/>
        <v>237.02195121951218</v>
      </c>
      <c r="H47" s="9">
        <f t="shared" si="9"/>
        <v>234.55823170731708</v>
      </c>
      <c r="K47" s="1" t="str">
        <f t="shared" si="3"/>
        <v>43 Кировская область</v>
      </c>
      <c r="L47" s="322">
        <v>28448</v>
      </c>
      <c r="M47" s="10">
        <f t="shared" si="10"/>
        <v>173.46341463414635</v>
      </c>
      <c r="N47" s="9">
        <f t="shared" si="4"/>
        <v>245.82265335840512</v>
      </c>
      <c r="O47" s="304">
        <f t="shared" si="11"/>
        <v>30947.30268206399</v>
      </c>
      <c r="P47" s="10">
        <f t="shared" si="12"/>
        <v>188.70306513453653</v>
      </c>
      <c r="R47" s="9">
        <f t="shared" si="5"/>
        <v>245.82265335840512</v>
      </c>
      <c r="S47" s="9">
        <f t="shared" si="6"/>
        <v>245.82265335840512</v>
      </c>
      <c r="W47" s="9">
        <f t="shared" si="13"/>
        <v>44680</v>
      </c>
      <c r="X47" s="9">
        <f t="shared" si="13"/>
        <v>188.70306513453653</v>
      </c>
    </row>
    <row r="48" spans="1:24" x14ac:dyDescent="0.25">
      <c r="A48" s="7">
        <v>44</v>
      </c>
      <c r="B48" s="7">
        <v>44</v>
      </c>
      <c r="C48" s="13" t="s">
        <v>73</v>
      </c>
      <c r="D48" s="314">
        <v>45511.6</v>
      </c>
      <c r="E48" s="9">
        <f t="shared" si="2"/>
        <v>36409.279999999999</v>
      </c>
      <c r="F48" s="9">
        <f t="shared" si="7"/>
        <v>148.00520325203252</v>
      </c>
      <c r="G48" s="9">
        <f t="shared" si="8"/>
        <v>193.14679024390242</v>
      </c>
      <c r="H48" s="9">
        <f t="shared" si="9"/>
        <v>193.14679024390242</v>
      </c>
      <c r="K48" s="1" t="str">
        <f t="shared" si="3"/>
        <v>44 Костромская область</v>
      </c>
      <c r="L48" s="322">
        <v>27093</v>
      </c>
      <c r="M48" s="10">
        <f t="shared" si="10"/>
        <v>165.20121951219511</v>
      </c>
      <c r="N48" s="9">
        <f t="shared" si="4"/>
        <v>234.11393234811831</v>
      </c>
      <c r="O48" s="304">
        <f t="shared" si="11"/>
        <v>29473.258983589698</v>
      </c>
      <c r="P48" s="10">
        <f t="shared" si="12"/>
        <v>179.7149938023762</v>
      </c>
      <c r="R48" s="9">
        <f t="shared" si="5"/>
        <v>234.11393234811831</v>
      </c>
      <c r="S48" s="9">
        <f t="shared" si="6"/>
        <v>234.11393234811831</v>
      </c>
      <c r="W48" s="9">
        <f t="shared" si="13"/>
        <v>36409.279999999999</v>
      </c>
      <c r="X48" s="9">
        <f t="shared" si="13"/>
        <v>179.7149938023762</v>
      </c>
    </row>
    <row r="49" spans="1:24" x14ac:dyDescent="0.25">
      <c r="A49" s="7">
        <v>45</v>
      </c>
      <c r="B49" s="8" t="s">
        <v>174</v>
      </c>
      <c r="C49" s="16" t="s">
        <v>110</v>
      </c>
      <c r="D49" s="314">
        <v>49774.7</v>
      </c>
      <c r="E49" s="9">
        <f t="shared" si="2"/>
        <v>39819.760000000002</v>
      </c>
      <c r="F49" s="9">
        <f t="shared" si="7"/>
        <v>161.8689430894309</v>
      </c>
      <c r="G49" s="9">
        <f t="shared" si="8"/>
        <v>211.23897073170733</v>
      </c>
      <c r="H49" s="9">
        <f t="shared" si="9"/>
        <v>211.23897073170733</v>
      </c>
      <c r="K49" s="1" t="str">
        <f t="shared" si="3"/>
        <v>45 Курганская область</v>
      </c>
      <c r="L49" s="322">
        <v>31157</v>
      </c>
      <c r="M49" s="10">
        <f t="shared" si="10"/>
        <v>189.98170731707316</v>
      </c>
      <c r="N49" s="9">
        <f t="shared" si="4"/>
        <v>269.23145425646186</v>
      </c>
      <c r="O49" s="304">
        <f t="shared" si="11"/>
        <v>33894.302223884551</v>
      </c>
      <c r="P49" s="10">
        <f t="shared" si="12"/>
        <v>206.67257453588141</v>
      </c>
      <c r="R49" s="9">
        <f t="shared" si="5"/>
        <v>269.23145425646186</v>
      </c>
      <c r="S49" s="9">
        <f t="shared" si="6"/>
        <v>269.23145425646186</v>
      </c>
      <c r="W49" s="9">
        <f t="shared" si="13"/>
        <v>39819.760000000002</v>
      </c>
      <c r="X49" s="9">
        <f t="shared" si="13"/>
        <v>206.67257453588141</v>
      </c>
    </row>
    <row r="50" spans="1:24" x14ac:dyDescent="0.25">
      <c r="A50" s="7">
        <v>46</v>
      </c>
      <c r="B50" s="7">
        <v>46</v>
      </c>
      <c r="C50" s="13" t="s">
        <v>74</v>
      </c>
      <c r="D50" s="314">
        <v>50848.6</v>
      </c>
      <c r="E50" s="9">
        <f t="shared" si="2"/>
        <v>40678.880000000005</v>
      </c>
      <c r="F50" s="9">
        <f t="shared" si="7"/>
        <v>165.36130081300814</v>
      </c>
      <c r="G50" s="9">
        <f t="shared" si="8"/>
        <v>215.79649756097561</v>
      </c>
      <c r="H50" s="9">
        <f t="shared" si="9"/>
        <v>215.77248536585367</v>
      </c>
      <c r="K50" s="1" t="str">
        <f t="shared" si="3"/>
        <v>46 Курская область</v>
      </c>
      <c r="L50" s="322">
        <v>32715</v>
      </c>
      <c r="M50" s="10">
        <f t="shared" si="10"/>
        <v>199.48170731707316</v>
      </c>
      <c r="N50" s="9">
        <f t="shared" si="4"/>
        <v>282.69432313766248</v>
      </c>
      <c r="O50" s="304">
        <f t="shared" si="11"/>
        <v>35589.180513347987</v>
      </c>
      <c r="P50" s="10">
        <f t="shared" si="12"/>
        <v>217.00719825212184</v>
      </c>
      <c r="R50" s="9">
        <f t="shared" si="5"/>
        <v>282.69432313766248</v>
      </c>
      <c r="S50" s="9">
        <f t="shared" si="6"/>
        <v>282.69432313766248</v>
      </c>
      <c r="W50" s="9">
        <f t="shared" si="13"/>
        <v>40678.880000000005</v>
      </c>
      <c r="X50" s="9">
        <f t="shared" si="13"/>
        <v>217.00719825212184</v>
      </c>
    </row>
    <row r="51" spans="1:24" x14ac:dyDescent="0.25">
      <c r="A51" s="7">
        <v>47</v>
      </c>
      <c r="B51" s="7">
        <v>47</v>
      </c>
      <c r="C51" s="16" t="s">
        <v>88</v>
      </c>
      <c r="D51" s="314">
        <v>63205.8</v>
      </c>
      <c r="E51" s="9">
        <f t="shared" si="2"/>
        <v>50564.640000000007</v>
      </c>
      <c r="F51" s="9">
        <f t="shared" si="7"/>
        <v>205.54731707317075</v>
      </c>
      <c r="G51" s="9">
        <f t="shared" si="8"/>
        <v>268.2392487804878</v>
      </c>
      <c r="H51" s="9">
        <f t="shared" si="9"/>
        <v>262.18733414634147</v>
      </c>
      <c r="K51" s="1" t="str">
        <f t="shared" si="3"/>
        <v>47 Ленинградская область</v>
      </c>
      <c r="L51" s="322">
        <v>27440</v>
      </c>
      <c r="M51" s="10">
        <f t="shared" si="10"/>
        <v>167.3170731707317</v>
      </c>
      <c r="N51" s="9">
        <f t="shared" si="4"/>
        <v>237.11240186145372</v>
      </c>
      <c r="O51" s="304">
        <f t="shared" si="11"/>
        <v>29850.744713014479</v>
      </c>
      <c r="P51" s="10">
        <f t="shared" si="12"/>
        <v>182.01673605496632</v>
      </c>
      <c r="R51" s="9">
        <f t="shared" si="5"/>
        <v>268.2392487804878</v>
      </c>
      <c r="S51" s="9">
        <f t="shared" si="6"/>
        <v>262.18733414634147</v>
      </c>
      <c r="W51" s="9">
        <f t="shared" si="13"/>
        <v>50564.640000000007</v>
      </c>
      <c r="X51" s="9">
        <f t="shared" si="13"/>
        <v>205.54731707317075</v>
      </c>
    </row>
    <row r="52" spans="1:24" x14ac:dyDescent="0.25">
      <c r="A52" s="7">
        <v>48</v>
      </c>
      <c r="B52" s="7">
        <v>48</v>
      </c>
      <c r="C52" s="13" t="s">
        <v>75</v>
      </c>
      <c r="D52" s="314">
        <v>59080.1</v>
      </c>
      <c r="E52" s="9">
        <f t="shared" si="2"/>
        <v>47264.08</v>
      </c>
      <c r="F52" s="9">
        <f t="shared" si="7"/>
        <v>192.13040650406504</v>
      </c>
      <c r="G52" s="9">
        <f t="shared" si="8"/>
        <v>250.73018048780486</v>
      </c>
      <c r="H52" s="9">
        <f t="shared" si="9"/>
        <v>246.69080243902437</v>
      </c>
      <c r="K52" s="1" t="str">
        <f t="shared" si="3"/>
        <v>48 Липецкая область</v>
      </c>
      <c r="L52" s="322">
        <v>27093</v>
      </c>
      <c r="M52" s="10">
        <f t="shared" si="10"/>
        <v>165.20121951219511</v>
      </c>
      <c r="N52" s="9">
        <f t="shared" si="4"/>
        <v>234.11393234811831</v>
      </c>
      <c r="O52" s="304">
        <f t="shared" si="11"/>
        <v>29473.258983589698</v>
      </c>
      <c r="P52" s="10">
        <f t="shared" si="12"/>
        <v>179.7149938023762</v>
      </c>
      <c r="R52" s="9">
        <f t="shared" si="5"/>
        <v>250.73018048780486</v>
      </c>
      <c r="S52" s="9">
        <f t="shared" si="6"/>
        <v>246.69080243902437</v>
      </c>
      <c r="W52" s="9">
        <f t="shared" si="13"/>
        <v>47264.08</v>
      </c>
      <c r="X52" s="9">
        <f t="shared" si="13"/>
        <v>192.13040650406504</v>
      </c>
    </row>
    <row r="53" spans="1:24" x14ac:dyDescent="0.25">
      <c r="A53" s="7">
        <v>49</v>
      </c>
      <c r="B53" s="7">
        <v>49</v>
      </c>
      <c r="C53" s="16" t="s">
        <v>129</v>
      </c>
      <c r="D53" s="314">
        <v>78131.600000000006</v>
      </c>
      <c r="E53" s="9">
        <f t="shared" si="2"/>
        <v>62505.280000000006</v>
      </c>
      <c r="F53" s="9">
        <f t="shared" si="7"/>
        <v>254.08650406504069</v>
      </c>
      <c r="G53" s="9">
        <f t="shared" si="8"/>
        <v>331.58288780487806</v>
      </c>
      <c r="H53" s="9">
        <f>IF(F53&gt;$M$5,$M$5*1.305+(F53-$M$5)*1.155,F53*1.305)</f>
        <v>318.25009512195123</v>
      </c>
      <c r="K53" s="1" t="str">
        <f t="shared" si="3"/>
        <v>49 Магаданская область</v>
      </c>
      <c r="L53" s="322">
        <v>27093</v>
      </c>
      <c r="M53" s="10">
        <f t="shared" si="10"/>
        <v>165.20121951219511</v>
      </c>
      <c r="N53" s="9">
        <f t="shared" si="4"/>
        <v>234.11393234811831</v>
      </c>
      <c r="O53" s="304">
        <f t="shared" si="11"/>
        <v>29473.258983589698</v>
      </c>
      <c r="P53" s="10">
        <f t="shared" si="12"/>
        <v>179.7149938023762</v>
      </c>
      <c r="R53" s="9">
        <f t="shared" si="5"/>
        <v>331.58288780487806</v>
      </c>
      <c r="S53" s="9">
        <f t="shared" si="6"/>
        <v>318.25009512195123</v>
      </c>
      <c r="W53" s="9">
        <f t="shared" si="13"/>
        <v>62505.280000000006</v>
      </c>
      <c r="X53" s="9">
        <f t="shared" si="13"/>
        <v>254.08650406504069</v>
      </c>
    </row>
    <row r="54" spans="1:24" x14ac:dyDescent="0.25">
      <c r="A54" s="7">
        <v>50</v>
      </c>
      <c r="B54" s="15">
        <v>50</v>
      </c>
      <c r="C54" s="13" t="s">
        <v>132</v>
      </c>
      <c r="D54" s="314">
        <v>96678.5</v>
      </c>
      <c r="E54" s="9">
        <f t="shared" si="2"/>
        <v>77342.8</v>
      </c>
      <c r="F54" s="9">
        <f t="shared" si="7"/>
        <v>314.4016260162602</v>
      </c>
      <c r="G54" s="9">
        <f t="shared" si="8"/>
        <v>410.29412195121955</v>
      </c>
      <c r="H54" s="9">
        <f t="shared" si="9"/>
        <v>387.9140609756098</v>
      </c>
      <c r="K54" s="1" t="str">
        <f t="shared" si="3"/>
        <v>50 Московская область</v>
      </c>
      <c r="L54" s="322">
        <v>27800</v>
      </c>
      <c r="M54" s="10">
        <f t="shared" si="10"/>
        <v>169.51219512195121</v>
      </c>
      <c r="N54" s="9">
        <f t="shared" si="4"/>
        <v>240.22320596750779</v>
      </c>
      <c r="O54" s="304">
        <f t="shared" si="11"/>
        <v>30242.372559103591</v>
      </c>
      <c r="P54" s="10">
        <f t="shared" si="12"/>
        <v>184.4047107262414</v>
      </c>
      <c r="R54" s="9">
        <f t="shared" si="5"/>
        <v>410.29412195121955</v>
      </c>
      <c r="S54" s="9">
        <f t="shared" si="6"/>
        <v>387.9140609756098</v>
      </c>
      <c r="W54" s="9">
        <f t="shared" si="13"/>
        <v>77342.8</v>
      </c>
      <c r="X54" s="9">
        <f t="shared" si="13"/>
        <v>314.4016260162602</v>
      </c>
    </row>
    <row r="55" spans="1:24" x14ac:dyDescent="0.25">
      <c r="A55" s="7">
        <v>51</v>
      </c>
      <c r="B55" s="7">
        <v>51</v>
      </c>
      <c r="C55" s="16" t="s">
        <v>89</v>
      </c>
      <c r="D55" s="314">
        <v>82754.899999999994</v>
      </c>
      <c r="E55" s="9">
        <f t="shared" si="2"/>
        <v>66203.92</v>
      </c>
      <c r="F55" s="9">
        <f t="shared" si="7"/>
        <v>269.12162601626017</v>
      </c>
      <c r="G55" s="9">
        <f t="shared" si="8"/>
        <v>351.20372195121951</v>
      </c>
      <c r="H55" s="9">
        <f t="shared" si="9"/>
        <v>335.61566097560979</v>
      </c>
      <c r="K55" s="1" t="str">
        <f t="shared" si="3"/>
        <v>51 Мурманская область</v>
      </c>
      <c r="L55" s="322">
        <v>27093</v>
      </c>
      <c r="M55" s="10">
        <f t="shared" si="10"/>
        <v>165.20121951219511</v>
      </c>
      <c r="N55" s="9">
        <f t="shared" si="4"/>
        <v>234.11393234811831</v>
      </c>
      <c r="O55" s="304">
        <f t="shared" si="11"/>
        <v>29473.258983589698</v>
      </c>
      <c r="P55" s="10">
        <f t="shared" si="12"/>
        <v>179.7149938023762</v>
      </c>
      <c r="R55" s="9">
        <f t="shared" si="5"/>
        <v>351.20372195121951</v>
      </c>
      <c r="S55" s="9">
        <f t="shared" si="6"/>
        <v>335.61566097560979</v>
      </c>
      <c r="W55" s="9">
        <f t="shared" si="13"/>
        <v>66203.92</v>
      </c>
      <c r="X55" s="9">
        <f t="shared" si="13"/>
        <v>269.12162601626017</v>
      </c>
    </row>
    <row r="56" spans="1:24" x14ac:dyDescent="0.25">
      <c r="A56" s="7">
        <v>52</v>
      </c>
      <c r="B56" s="8" t="s">
        <v>175</v>
      </c>
      <c r="C56" s="16" t="s">
        <v>104</v>
      </c>
      <c r="D56" s="314">
        <v>48516.800000000003</v>
      </c>
      <c r="E56" s="9">
        <f t="shared" si="2"/>
        <v>38813.440000000002</v>
      </c>
      <c r="F56" s="9">
        <f t="shared" si="7"/>
        <v>157.77821138211382</v>
      </c>
      <c r="G56" s="9">
        <f t="shared" si="8"/>
        <v>205.90056585365852</v>
      </c>
      <c r="H56" s="9">
        <f t="shared" si="9"/>
        <v>205.90056585365852</v>
      </c>
      <c r="K56" s="1" t="str">
        <f t="shared" si="3"/>
        <v>52 Нижегородская область</v>
      </c>
      <c r="L56" s="322">
        <v>27093</v>
      </c>
      <c r="M56" s="10">
        <f t="shared" si="10"/>
        <v>165.20121951219511</v>
      </c>
      <c r="N56" s="9">
        <f t="shared" si="4"/>
        <v>234.11393234811831</v>
      </c>
      <c r="O56" s="304">
        <f t="shared" si="11"/>
        <v>29473.258983589698</v>
      </c>
      <c r="P56" s="10">
        <f t="shared" si="12"/>
        <v>179.7149938023762</v>
      </c>
      <c r="R56" s="9">
        <f t="shared" si="5"/>
        <v>234.11393234811831</v>
      </c>
      <c r="S56" s="9">
        <f t="shared" si="6"/>
        <v>234.11393234811831</v>
      </c>
      <c r="W56" s="9">
        <f t="shared" si="13"/>
        <v>38813.440000000002</v>
      </c>
      <c r="X56" s="9">
        <f t="shared" si="13"/>
        <v>179.7149938023762</v>
      </c>
    </row>
    <row r="57" spans="1:24" x14ac:dyDescent="0.25">
      <c r="A57" s="7">
        <v>53</v>
      </c>
      <c r="B57" s="7">
        <v>53</v>
      </c>
      <c r="C57" s="16" t="s">
        <v>90</v>
      </c>
      <c r="D57" s="314">
        <v>83261.100000000006</v>
      </c>
      <c r="E57" s="9">
        <f t="shared" si="2"/>
        <v>66608.88</v>
      </c>
      <c r="F57" s="9">
        <f t="shared" si="7"/>
        <v>270.76780487804882</v>
      </c>
      <c r="G57" s="9">
        <f t="shared" si="8"/>
        <v>353.35198536585369</v>
      </c>
      <c r="H57" s="9">
        <f t="shared" si="9"/>
        <v>337.51699756097565</v>
      </c>
      <c r="K57" s="1" t="str">
        <f t="shared" si="3"/>
        <v>53 Новгородская область</v>
      </c>
      <c r="L57" s="322">
        <v>27093</v>
      </c>
      <c r="M57" s="10">
        <f t="shared" si="10"/>
        <v>165.20121951219511</v>
      </c>
      <c r="N57" s="9">
        <f t="shared" si="4"/>
        <v>234.11393234811831</v>
      </c>
      <c r="O57" s="304">
        <f t="shared" si="11"/>
        <v>29473.258983589698</v>
      </c>
      <c r="P57" s="10">
        <f t="shared" si="12"/>
        <v>179.7149938023762</v>
      </c>
      <c r="R57" s="9">
        <f t="shared" si="5"/>
        <v>353.35198536585369</v>
      </c>
      <c r="S57" s="9">
        <f t="shared" si="6"/>
        <v>337.51699756097565</v>
      </c>
      <c r="W57" s="9">
        <f t="shared" si="13"/>
        <v>66608.88</v>
      </c>
      <c r="X57" s="9">
        <f t="shared" si="13"/>
        <v>270.76780487804882</v>
      </c>
    </row>
    <row r="58" spans="1:24" x14ac:dyDescent="0.25">
      <c r="A58" s="7">
        <v>54</v>
      </c>
      <c r="B58" s="7">
        <v>54</v>
      </c>
      <c r="C58" s="16" t="s">
        <v>119</v>
      </c>
      <c r="D58" s="314">
        <v>59119.1</v>
      </c>
      <c r="E58" s="9">
        <f t="shared" si="2"/>
        <v>47295.28</v>
      </c>
      <c r="F58" s="9">
        <f t="shared" si="7"/>
        <v>192.25723577235772</v>
      </c>
      <c r="G58" s="9">
        <f t="shared" si="8"/>
        <v>250.89569268292681</v>
      </c>
      <c r="H58" s="9">
        <f t="shared" si="9"/>
        <v>246.83729024390243</v>
      </c>
      <c r="K58" s="1" t="str">
        <f t="shared" si="3"/>
        <v>54 Новосибирская область</v>
      </c>
      <c r="L58" s="322">
        <v>33866</v>
      </c>
      <c r="M58" s="10">
        <f t="shared" si="10"/>
        <v>206.5</v>
      </c>
      <c r="N58" s="9">
        <f t="shared" si="4"/>
        <v>292.64025515451863</v>
      </c>
      <c r="O58" s="304">
        <f t="shared" si="11"/>
        <v>36841.301765705117</v>
      </c>
      <c r="P58" s="10">
        <f t="shared" si="12"/>
        <v>224.64208393722629</v>
      </c>
      <c r="R58" s="9">
        <f t="shared" si="5"/>
        <v>292.64025515451863</v>
      </c>
      <c r="S58" s="9">
        <f t="shared" si="6"/>
        <v>292.64025515451863</v>
      </c>
      <c r="W58" s="9">
        <f t="shared" si="13"/>
        <v>47295.28</v>
      </c>
      <c r="X58" s="9">
        <f t="shared" si="13"/>
        <v>224.64208393722629</v>
      </c>
    </row>
    <row r="59" spans="1:24" x14ac:dyDescent="0.25">
      <c r="A59" s="7">
        <v>55</v>
      </c>
      <c r="B59" s="7">
        <v>55</v>
      </c>
      <c r="C59" s="16" t="s">
        <v>120</v>
      </c>
      <c r="D59" s="314">
        <v>46374.8</v>
      </c>
      <c r="E59" s="9">
        <f t="shared" si="2"/>
        <v>37099.840000000004</v>
      </c>
      <c r="F59" s="9">
        <f t="shared" si="7"/>
        <v>150.81235772357726</v>
      </c>
      <c r="G59" s="9">
        <f t="shared" si="8"/>
        <v>196.81012682926831</v>
      </c>
      <c r="H59" s="9">
        <f t="shared" si="9"/>
        <v>196.81012682926831</v>
      </c>
      <c r="K59" s="1" t="str">
        <f t="shared" si="3"/>
        <v>55 Омская область</v>
      </c>
      <c r="L59" s="322">
        <v>27093</v>
      </c>
      <c r="M59" s="10">
        <f t="shared" si="10"/>
        <v>165.20121951219511</v>
      </c>
      <c r="N59" s="9">
        <f t="shared" si="4"/>
        <v>234.11393234811831</v>
      </c>
      <c r="O59" s="304">
        <f t="shared" si="11"/>
        <v>29473.258983589698</v>
      </c>
      <c r="P59" s="10">
        <f t="shared" si="12"/>
        <v>179.7149938023762</v>
      </c>
      <c r="R59" s="9">
        <f t="shared" si="5"/>
        <v>234.11393234811831</v>
      </c>
      <c r="S59" s="9">
        <f t="shared" si="6"/>
        <v>234.11393234811831</v>
      </c>
      <c r="W59" s="9">
        <f t="shared" si="13"/>
        <v>37099.840000000004</v>
      </c>
      <c r="X59" s="9">
        <f t="shared" si="13"/>
        <v>179.7149938023762</v>
      </c>
    </row>
    <row r="60" spans="1:24" x14ac:dyDescent="0.25">
      <c r="A60" s="7">
        <v>56</v>
      </c>
      <c r="B60" s="8" t="s">
        <v>176</v>
      </c>
      <c r="C60" s="16" t="s">
        <v>105</v>
      </c>
      <c r="D60" s="314">
        <v>49451.4</v>
      </c>
      <c r="E60" s="9">
        <f t="shared" si="2"/>
        <v>39561.120000000003</v>
      </c>
      <c r="F60" s="9">
        <f t="shared" si="7"/>
        <v>160.81756097560978</v>
      </c>
      <c r="G60" s="9">
        <f t="shared" si="8"/>
        <v>209.86691707317075</v>
      </c>
      <c r="H60" s="9">
        <f t="shared" si="9"/>
        <v>209.86691707317075</v>
      </c>
      <c r="K60" s="1" t="str">
        <f t="shared" si="3"/>
        <v>56 Оренбургская область</v>
      </c>
      <c r="L60" s="322">
        <v>31157</v>
      </c>
      <c r="M60" s="10">
        <f t="shared" si="10"/>
        <v>189.98170731707316</v>
      </c>
      <c r="N60" s="9">
        <f t="shared" si="4"/>
        <v>269.23145425646186</v>
      </c>
      <c r="O60" s="304">
        <f t="shared" si="11"/>
        <v>33894.302223884551</v>
      </c>
      <c r="P60" s="10">
        <f t="shared" si="12"/>
        <v>206.67257453588141</v>
      </c>
      <c r="R60" s="9">
        <f t="shared" si="5"/>
        <v>269.23145425646186</v>
      </c>
      <c r="S60" s="9">
        <f t="shared" si="6"/>
        <v>269.23145425646186</v>
      </c>
      <c r="W60" s="9">
        <f t="shared" si="13"/>
        <v>39561.120000000003</v>
      </c>
      <c r="X60" s="9">
        <f t="shared" si="13"/>
        <v>206.67257453588141</v>
      </c>
    </row>
    <row r="61" spans="1:24" x14ac:dyDescent="0.25">
      <c r="A61" s="7">
        <v>57</v>
      </c>
      <c r="B61" s="7">
        <v>57</v>
      </c>
      <c r="C61" s="13" t="s">
        <v>76</v>
      </c>
      <c r="D61" s="314">
        <v>39782.400000000001</v>
      </c>
      <c r="E61" s="9">
        <f t="shared" si="2"/>
        <v>31825.920000000002</v>
      </c>
      <c r="F61" s="9">
        <f t="shared" si="7"/>
        <v>129.37365853658537</v>
      </c>
      <c r="G61" s="9">
        <f t="shared" si="8"/>
        <v>168.83262439024389</v>
      </c>
      <c r="H61" s="9">
        <f t="shared" si="9"/>
        <v>168.83262439024389</v>
      </c>
      <c r="K61" s="1" t="str">
        <f t="shared" si="3"/>
        <v>57 Орловская область</v>
      </c>
      <c r="L61" s="322">
        <v>27093</v>
      </c>
      <c r="M61" s="10">
        <f t="shared" si="10"/>
        <v>165.20121951219511</v>
      </c>
      <c r="N61" s="9">
        <f t="shared" si="4"/>
        <v>234.11393234811831</v>
      </c>
      <c r="O61" s="304">
        <f t="shared" si="11"/>
        <v>29473.258983589698</v>
      </c>
      <c r="P61" s="10">
        <f t="shared" si="12"/>
        <v>179.7149938023762</v>
      </c>
      <c r="R61" s="9">
        <f t="shared" si="5"/>
        <v>234.11393234811831</v>
      </c>
      <c r="S61" s="9">
        <f t="shared" si="6"/>
        <v>234.11393234811831</v>
      </c>
      <c r="W61" s="9">
        <f t="shared" si="13"/>
        <v>31825.920000000002</v>
      </c>
      <c r="X61" s="9">
        <f t="shared" si="13"/>
        <v>179.7149938023762</v>
      </c>
    </row>
    <row r="62" spans="1:24" x14ac:dyDescent="0.25">
      <c r="A62" s="7">
        <v>58</v>
      </c>
      <c r="B62" s="8" t="s">
        <v>177</v>
      </c>
      <c r="C62" s="16" t="s">
        <v>106</v>
      </c>
      <c r="D62" s="314">
        <v>53475</v>
      </c>
      <c r="E62" s="9">
        <f t="shared" si="2"/>
        <v>42780</v>
      </c>
      <c r="F62" s="9">
        <f t="shared" si="7"/>
        <v>173.90243902439025</v>
      </c>
      <c r="G62" s="9">
        <f t="shared" si="8"/>
        <v>226.94268292682926</v>
      </c>
      <c r="H62" s="9">
        <f t="shared" si="9"/>
        <v>225.63749999999999</v>
      </c>
      <c r="K62" s="1" t="str">
        <f t="shared" si="3"/>
        <v>58 Пензенская область</v>
      </c>
      <c r="L62" s="322">
        <v>27093</v>
      </c>
      <c r="M62" s="10">
        <f t="shared" si="10"/>
        <v>165.20121951219511</v>
      </c>
      <c r="N62" s="9">
        <f t="shared" si="4"/>
        <v>234.11393234811831</v>
      </c>
      <c r="O62" s="304">
        <f t="shared" si="11"/>
        <v>29473.258983589698</v>
      </c>
      <c r="P62" s="10">
        <f t="shared" si="12"/>
        <v>179.7149938023762</v>
      </c>
      <c r="R62" s="9">
        <f t="shared" si="5"/>
        <v>234.11393234811831</v>
      </c>
      <c r="S62" s="9">
        <f t="shared" si="6"/>
        <v>234.11393234811831</v>
      </c>
      <c r="W62" s="9">
        <f t="shared" si="13"/>
        <v>42780</v>
      </c>
      <c r="X62" s="9">
        <f t="shared" si="13"/>
        <v>179.7149938023762</v>
      </c>
    </row>
    <row r="63" spans="1:24" x14ac:dyDescent="0.25">
      <c r="A63" s="7">
        <v>59</v>
      </c>
      <c r="B63" s="8" t="s">
        <v>178</v>
      </c>
      <c r="C63" s="16" t="s">
        <v>102</v>
      </c>
      <c r="D63" s="314">
        <v>44760.4</v>
      </c>
      <c r="E63" s="9">
        <f t="shared" si="2"/>
        <v>35808.32</v>
      </c>
      <c r="F63" s="9">
        <f t="shared" si="7"/>
        <v>145.56227642276423</v>
      </c>
      <c r="G63" s="9">
        <f t="shared" si="8"/>
        <v>189.95877073170732</v>
      </c>
      <c r="H63" s="9">
        <f t="shared" si="9"/>
        <v>189.95877073170732</v>
      </c>
      <c r="K63" s="1" t="str">
        <f t="shared" si="3"/>
        <v>59 Пермский край</v>
      </c>
      <c r="L63" s="322">
        <v>27093</v>
      </c>
      <c r="M63" s="10">
        <f t="shared" si="10"/>
        <v>165.20121951219511</v>
      </c>
      <c r="N63" s="9">
        <f t="shared" si="4"/>
        <v>234.11393234811831</v>
      </c>
      <c r="O63" s="304">
        <f t="shared" si="11"/>
        <v>29473.258983589698</v>
      </c>
      <c r="P63" s="10">
        <f t="shared" si="12"/>
        <v>179.7149938023762</v>
      </c>
      <c r="R63" s="9">
        <f t="shared" si="5"/>
        <v>234.11393234811831</v>
      </c>
      <c r="S63" s="9">
        <f t="shared" si="6"/>
        <v>234.11393234811831</v>
      </c>
      <c r="W63" s="9">
        <f t="shared" si="13"/>
        <v>35808.32</v>
      </c>
      <c r="X63" s="9">
        <f t="shared" si="13"/>
        <v>179.7149938023762</v>
      </c>
    </row>
    <row r="64" spans="1:24" x14ac:dyDescent="0.25">
      <c r="A64" s="7">
        <v>60</v>
      </c>
      <c r="B64" s="7">
        <v>60</v>
      </c>
      <c r="C64" s="16" t="s">
        <v>91</v>
      </c>
      <c r="D64" s="314">
        <v>52005.8</v>
      </c>
      <c r="E64" s="9">
        <f t="shared" si="2"/>
        <v>41604.640000000007</v>
      </c>
      <c r="F64" s="9">
        <f t="shared" si="7"/>
        <v>169.12455284552848</v>
      </c>
      <c r="G64" s="9">
        <f t="shared" si="8"/>
        <v>220.70754146341466</v>
      </c>
      <c r="H64" s="9">
        <f t="shared" si="9"/>
        <v>220.11904146341465</v>
      </c>
      <c r="K64" s="1" t="str">
        <f t="shared" si="3"/>
        <v>60 Псковская область</v>
      </c>
      <c r="L64" s="322">
        <v>27093</v>
      </c>
      <c r="M64" s="10">
        <f t="shared" si="10"/>
        <v>165.20121951219511</v>
      </c>
      <c r="N64" s="9">
        <f t="shared" si="4"/>
        <v>234.11393234811831</v>
      </c>
      <c r="O64" s="304">
        <f t="shared" si="11"/>
        <v>29473.258983589698</v>
      </c>
      <c r="P64" s="10">
        <f t="shared" si="12"/>
        <v>179.7149938023762</v>
      </c>
      <c r="R64" s="9">
        <f t="shared" si="5"/>
        <v>234.11393234811831</v>
      </c>
      <c r="S64" s="9">
        <f t="shared" si="6"/>
        <v>234.11393234811831</v>
      </c>
      <c r="W64" s="9">
        <f t="shared" si="13"/>
        <v>41604.640000000007</v>
      </c>
      <c r="X64" s="9">
        <f t="shared" si="13"/>
        <v>179.7149938023762</v>
      </c>
    </row>
    <row r="65" spans="1:24" x14ac:dyDescent="0.25">
      <c r="A65" s="7">
        <v>61</v>
      </c>
      <c r="B65" s="7">
        <v>61</v>
      </c>
      <c r="C65" s="16" t="s">
        <v>97</v>
      </c>
      <c r="D65" s="314">
        <v>54556.2</v>
      </c>
      <c r="E65" s="9">
        <f>D65*0.8</f>
        <v>43644.959999999999</v>
      </c>
      <c r="F65" s="9">
        <f t="shared" si="7"/>
        <v>177.41853658536584</v>
      </c>
      <c r="G65" s="9">
        <f t="shared" si="8"/>
        <v>231.53119024390242</v>
      </c>
      <c r="H65" s="9">
        <f t="shared" si="9"/>
        <v>229.6985926829268</v>
      </c>
      <c r="K65" s="1" t="str">
        <f t="shared" si="3"/>
        <v>61 Ростовская область</v>
      </c>
      <c r="L65" s="322">
        <v>32512</v>
      </c>
      <c r="M65" s="10">
        <f t="shared" si="10"/>
        <v>198.2439024390244</v>
      </c>
      <c r="N65" s="9">
        <f t="shared" si="4"/>
        <v>280.94017526674867</v>
      </c>
      <c r="O65" s="304">
        <f t="shared" si="11"/>
        <v>35368.345922358843</v>
      </c>
      <c r="P65" s="10">
        <f t="shared" si="12"/>
        <v>215.66064586804174</v>
      </c>
      <c r="R65" s="9">
        <f t="shared" si="5"/>
        <v>280.94017526674867</v>
      </c>
      <c r="S65" s="9">
        <f t="shared" si="6"/>
        <v>280.94017526674867</v>
      </c>
      <c r="W65" s="9">
        <f t="shared" si="13"/>
        <v>43644.959999999999</v>
      </c>
      <c r="X65" s="9">
        <f t="shared" si="13"/>
        <v>215.66064586804174</v>
      </c>
    </row>
    <row r="66" spans="1:24" x14ac:dyDescent="0.25">
      <c r="A66" s="7">
        <v>62</v>
      </c>
      <c r="B66" s="7">
        <v>62</v>
      </c>
      <c r="C66" s="13" t="s">
        <v>77</v>
      </c>
      <c r="D66" s="314">
        <v>57675.199999999997</v>
      </c>
      <c r="E66" s="9">
        <f t="shared" si="2"/>
        <v>46140.160000000003</v>
      </c>
      <c r="F66" s="9">
        <f t="shared" si="7"/>
        <v>187.56162601626016</v>
      </c>
      <c r="G66" s="9">
        <f t="shared" si="8"/>
        <v>244.76792195121951</v>
      </c>
      <c r="H66" s="9">
        <f t="shared" si="9"/>
        <v>241.41386097560974</v>
      </c>
      <c r="K66" s="1" t="str">
        <f t="shared" si="3"/>
        <v>62 Рязанская область</v>
      </c>
      <c r="L66" s="322">
        <v>27093</v>
      </c>
      <c r="M66" s="10">
        <f t="shared" si="10"/>
        <v>165.20121951219511</v>
      </c>
      <c r="N66" s="9">
        <f t="shared" si="4"/>
        <v>234.11393234811831</v>
      </c>
      <c r="O66" s="304">
        <f t="shared" si="11"/>
        <v>29473.258983589698</v>
      </c>
      <c r="P66" s="10">
        <f t="shared" si="12"/>
        <v>179.7149938023762</v>
      </c>
      <c r="R66" s="9">
        <f t="shared" si="5"/>
        <v>244.76792195121951</v>
      </c>
      <c r="S66" s="9">
        <f t="shared" si="6"/>
        <v>241.41386097560974</v>
      </c>
      <c r="W66" s="9">
        <f t="shared" si="13"/>
        <v>46140.160000000003</v>
      </c>
      <c r="X66" s="9">
        <f t="shared" si="13"/>
        <v>187.56162601626016</v>
      </c>
    </row>
    <row r="67" spans="1:24" x14ac:dyDescent="0.25">
      <c r="A67" s="7">
        <v>63</v>
      </c>
      <c r="B67" s="8" t="s">
        <v>179</v>
      </c>
      <c r="C67" s="16" t="s">
        <v>107</v>
      </c>
      <c r="D67" s="314">
        <v>58174.6</v>
      </c>
      <c r="E67" s="9">
        <f t="shared" si="2"/>
        <v>46539.68</v>
      </c>
      <c r="F67" s="9">
        <f t="shared" si="7"/>
        <v>189.18569105691057</v>
      </c>
      <c r="G67" s="9">
        <f t="shared" si="8"/>
        <v>246.88732682926829</v>
      </c>
      <c r="H67" s="9">
        <f t="shared" si="9"/>
        <v>243.28965609756096</v>
      </c>
      <c r="K67" s="1" t="str">
        <f t="shared" si="3"/>
        <v>63 Самарская область</v>
      </c>
      <c r="L67" s="322">
        <v>28448</v>
      </c>
      <c r="M67" s="10">
        <f t="shared" si="10"/>
        <v>173.46341463414635</v>
      </c>
      <c r="N67" s="9">
        <f t="shared" si="4"/>
        <v>245.82265335840512</v>
      </c>
      <c r="O67" s="304">
        <f t="shared" si="11"/>
        <v>30947.30268206399</v>
      </c>
      <c r="P67" s="10">
        <f t="shared" si="12"/>
        <v>188.70306513453653</v>
      </c>
      <c r="R67" s="9">
        <f t="shared" si="5"/>
        <v>246.88732682926829</v>
      </c>
      <c r="S67" s="9">
        <f t="shared" si="6"/>
        <v>245.82265335840512</v>
      </c>
      <c r="W67" s="9">
        <f t="shared" si="13"/>
        <v>46539.68</v>
      </c>
      <c r="X67" s="9">
        <f t="shared" si="13"/>
        <v>189.18569105691057</v>
      </c>
    </row>
    <row r="68" spans="1:24" x14ac:dyDescent="0.25">
      <c r="A68" s="7">
        <v>64</v>
      </c>
      <c r="B68" s="8" t="s">
        <v>180</v>
      </c>
      <c r="C68" s="16" t="s">
        <v>108</v>
      </c>
      <c r="D68" s="314">
        <v>57521.4</v>
      </c>
      <c r="E68" s="9">
        <f t="shared" si="2"/>
        <v>46017.120000000003</v>
      </c>
      <c r="F68" s="9">
        <f t="shared" si="7"/>
        <v>187.06146341463415</v>
      </c>
      <c r="G68" s="9">
        <f t="shared" si="8"/>
        <v>244.11520975609756</v>
      </c>
      <c r="H68" s="9">
        <f t="shared" si="9"/>
        <v>240.83617317073171</v>
      </c>
      <c r="K68" s="1" t="str">
        <f t="shared" si="3"/>
        <v>64 Саратовская область</v>
      </c>
      <c r="L68" s="322">
        <v>28448</v>
      </c>
      <c r="M68" s="10">
        <f t="shared" si="10"/>
        <v>173.46341463414635</v>
      </c>
      <c r="N68" s="9">
        <f t="shared" si="4"/>
        <v>245.82265335840512</v>
      </c>
      <c r="O68" s="304">
        <f t="shared" si="11"/>
        <v>30947.30268206399</v>
      </c>
      <c r="P68" s="10">
        <f t="shared" si="12"/>
        <v>188.70306513453653</v>
      </c>
      <c r="R68" s="9">
        <f t="shared" si="5"/>
        <v>245.82265335840512</v>
      </c>
      <c r="S68" s="9">
        <f t="shared" si="6"/>
        <v>245.82265335840512</v>
      </c>
      <c r="W68" s="9">
        <f t="shared" si="13"/>
        <v>46017.120000000003</v>
      </c>
      <c r="X68" s="9">
        <f t="shared" si="13"/>
        <v>188.70306513453653</v>
      </c>
    </row>
    <row r="69" spans="1:24" x14ac:dyDescent="0.25">
      <c r="A69" s="7">
        <v>65</v>
      </c>
      <c r="B69" s="7">
        <v>65</v>
      </c>
      <c r="C69" s="16" t="s">
        <v>130</v>
      </c>
      <c r="D69" s="314">
        <v>94892.2</v>
      </c>
      <c r="E69" s="9">
        <f t="shared" ref="E69:E89" si="14">D69*0.8</f>
        <v>75913.759999999995</v>
      </c>
      <c r="F69" s="9">
        <f t="shared" si="7"/>
        <v>308.59252032520322</v>
      </c>
      <c r="G69" s="9">
        <f t="shared" si="8"/>
        <v>402.71323902439019</v>
      </c>
      <c r="H69" s="9">
        <f t="shared" si="9"/>
        <v>381.20454390243901</v>
      </c>
      <c r="K69" s="1" t="str">
        <f t="shared" ref="K69:K93" si="15">CONCATENATE(B69," ",C69)</f>
        <v>65 Сахалинская область</v>
      </c>
      <c r="L69" s="322">
        <v>27093</v>
      </c>
      <c r="M69" s="10">
        <f t="shared" si="10"/>
        <v>165.20121951219511</v>
      </c>
      <c r="N69" s="9">
        <f t="shared" ref="N69:N93" si="16">((M69/29.3*28*100%/12)+M69)*1.305+M69*164*24/730*3/12/164</f>
        <v>234.11393234811831</v>
      </c>
      <c r="O69" s="304">
        <f t="shared" si="11"/>
        <v>29473.258983589698</v>
      </c>
      <c r="P69" s="10">
        <f t="shared" si="12"/>
        <v>179.7149938023762</v>
      </c>
      <c r="R69" s="9">
        <f t="shared" ref="R69:R93" si="17">IF(N69&gt;G69,N69,G69)</f>
        <v>402.71323902439019</v>
      </c>
      <c r="S69" s="9">
        <f t="shared" ref="S69:S93" si="18">IF(N69&gt;H69,N69,H69)</f>
        <v>381.20454390243901</v>
      </c>
      <c r="W69" s="9">
        <f t="shared" si="13"/>
        <v>75913.759999999995</v>
      </c>
      <c r="X69" s="9">
        <f t="shared" si="13"/>
        <v>308.59252032520322</v>
      </c>
    </row>
    <row r="70" spans="1:24" x14ac:dyDescent="0.25">
      <c r="A70" s="7">
        <v>66</v>
      </c>
      <c r="B70" s="8" t="s">
        <v>181</v>
      </c>
      <c r="C70" s="16" t="s">
        <v>111</v>
      </c>
      <c r="D70" s="314">
        <v>53931.4</v>
      </c>
      <c r="E70" s="9">
        <f t="shared" si="14"/>
        <v>43145.120000000003</v>
      </c>
      <c r="F70" s="9">
        <f t="shared" ref="F70:F93" si="19">E70/246</f>
        <v>175.38666666666668</v>
      </c>
      <c r="G70" s="9">
        <f t="shared" ref="G70:G93" si="20">F70*1.305</f>
        <v>228.87960000000001</v>
      </c>
      <c r="H70" s="9">
        <f t="shared" ref="H70:H93" si="21">IF(F70&gt;$M$5,$M$5*1.305+(F70-$M$5)*1.155,F70*1.305)</f>
        <v>227.35178292682929</v>
      </c>
      <c r="K70" s="1" t="str">
        <f t="shared" si="15"/>
        <v>66 Свердловская область</v>
      </c>
      <c r="L70" s="322">
        <v>27093</v>
      </c>
      <c r="M70" s="10">
        <f t="shared" ref="M70:M93" si="22">L70/164</f>
        <v>165.20121951219511</v>
      </c>
      <c r="N70" s="9">
        <f t="shared" si="16"/>
        <v>234.11393234811831</v>
      </c>
      <c r="O70" s="304">
        <f t="shared" ref="O70:O93" si="23">($L70/29.3*28/12)+$L70+$L70*24/730*3/12</f>
        <v>29473.258983589698</v>
      </c>
      <c r="P70" s="10">
        <f t="shared" ref="P70:P93" si="24">($M70/29.3*28/12)+$M70+$M70*24/730*3/12</f>
        <v>179.7149938023762</v>
      </c>
      <c r="R70" s="9">
        <f t="shared" si="17"/>
        <v>234.11393234811831</v>
      </c>
      <c r="S70" s="9">
        <f t="shared" si="18"/>
        <v>234.11393234811831</v>
      </c>
      <c r="W70" s="9">
        <f t="shared" ref="W70:X93" si="25">IF(O70&gt;E70,O70,E70)</f>
        <v>43145.120000000003</v>
      </c>
      <c r="X70" s="9">
        <f t="shared" si="25"/>
        <v>179.7149938023762</v>
      </c>
    </row>
    <row r="71" spans="1:24" x14ac:dyDescent="0.25">
      <c r="A71" s="7">
        <v>67</v>
      </c>
      <c r="B71" s="7">
        <v>67</v>
      </c>
      <c r="C71" s="13" t="s">
        <v>78</v>
      </c>
      <c r="D71" s="314">
        <v>55664.5</v>
      </c>
      <c r="E71" s="9">
        <f t="shared" si="14"/>
        <v>44531.600000000006</v>
      </c>
      <c r="F71" s="9">
        <f t="shared" si="19"/>
        <v>181.02276422764231</v>
      </c>
      <c r="G71" s="9">
        <f t="shared" si="20"/>
        <v>236.2347073170732</v>
      </c>
      <c r="H71" s="9">
        <f t="shared" si="21"/>
        <v>233.86147560975613</v>
      </c>
      <c r="K71" s="1" t="str">
        <f t="shared" si="15"/>
        <v>67 Смоленская область</v>
      </c>
      <c r="L71" s="322">
        <v>27093</v>
      </c>
      <c r="M71" s="10">
        <f t="shared" si="22"/>
        <v>165.20121951219511</v>
      </c>
      <c r="N71" s="9">
        <f t="shared" si="16"/>
        <v>234.11393234811831</v>
      </c>
      <c r="O71" s="304">
        <f t="shared" si="23"/>
        <v>29473.258983589698</v>
      </c>
      <c r="P71" s="10">
        <f t="shared" si="24"/>
        <v>179.7149938023762</v>
      </c>
      <c r="R71" s="9">
        <f t="shared" si="17"/>
        <v>236.2347073170732</v>
      </c>
      <c r="S71" s="9">
        <f t="shared" si="18"/>
        <v>234.11393234811831</v>
      </c>
      <c r="W71" s="9">
        <f t="shared" si="25"/>
        <v>44531.600000000006</v>
      </c>
      <c r="X71" s="9">
        <f t="shared" si="25"/>
        <v>181.02276422764231</v>
      </c>
    </row>
    <row r="72" spans="1:24" x14ac:dyDescent="0.25">
      <c r="A72" s="7">
        <v>68</v>
      </c>
      <c r="B72" s="7">
        <v>68</v>
      </c>
      <c r="C72" s="16" t="s">
        <v>79</v>
      </c>
      <c r="D72" s="314">
        <v>37936.699999999997</v>
      </c>
      <c r="E72" s="9">
        <f t="shared" si="14"/>
        <v>30349.360000000001</v>
      </c>
      <c r="F72" s="9">
        <f t="shared" si="19"/>
        <v>123.37138211382114</v>
      </c>
      <c r="G72" s="9">
        <f t="shared" si="20"/>
        <v>160.99965365853657</v>
      </c>
      <c r="H72" s="9">
        <f t="shared" si="21"/>
        <v>160.99965365853657</v>
      </c>
      <c r="K72" s="1" t="str">
        <f t="shared" si="15"/>
        <v>68 Тамбовская область</v>
      </c>
      <c r="L72" s="322">
        <v>27093</v>
      </c>
      <c r="M72" s="10">
        <f t="shared" si="22"/>
        <v>165.20121951219511</v>
      </c>
      <c r="N72" s="9">
        <f t="shared" si="16"/>
        <v>234.11393234811831</v>
      </c>
      <c r="O72" s="304">
        <f t="shared" si="23"/>
        <v>29473.258983589698</v>
      </c>
      <c r="P72" s="10">
        <f t="shared" si="24"/>
        <v>179.7149938023762</v>
      </c>
      <c r="R72" s="9">
        <f t="shared" si="17"/>
        <v>234.11393234811831</v>
      </c>
      <c r="S72" s="9">
        <f t="shared" si="18"/>
        <v>234.11393234811831</v>
      </c>
      <c r="W72" s="9">
        <f t="shared" si="25"/>
        <v>30349.360000000001</v>
      </c>
      <c r="X72" s="9">
        <f t="shared" si="25"/>
        <v>179.7149938023762</v>
      </c>
    </row>
    <row r="73" spans="1:24" x14ac:dyDescent="0.25">
      <c r="A73" s="7">
        <v>69</v>
      </c>
      <c r="B73" s="7">
        <v>69</v>
      </c>
      <c r="C73" s="16" t="s">
        <v>80</v>
      </c>
      <c r="D73" s="314">
        <v>60597.2</v>
      </c>
      <c r="E73" s="9">
        <f t="shared" si="14"/>
        <v>48477.760000000002</v>
      </c>
      <c r="F73" s="9">
        <f t="shared" si="19"/>
        <v>197.06406504065041</v>
      </c>
      <c r="G73" s="9">
        <f t="shared" si="20"/>
        <v>257.16860487804877</v>
      </c>
      <c r="H73" s="9">
        <f t="shared" si="21"/>
        <v>252.38917804878048</v>
      </c>
      <c r="K73" s="1" t="str">
        <f t="shared" si="15"/>
        <v>69 Тверская область</v>
      </c>
      <c r="L73" s="322">
        <v>27093</v>
      </c>
      <c r="M73" s="10">
        <f t="shared" si="22"/>
        <v>165.20121951219511</v>
      </c>
      <c r="N73" s="9">
        <f t="shared" si="16"/>
        <v>234.11393234811831</v>
      </c>
      <c r="O73" s="304">
        <f t="shared" si="23"/>
        <v>29473.258983589698</v>
      </c>
      <c r="P73" s="10">
        <f t="shared" si="24"/>
        <v>179.7149938023762</v>
      </c>
      <c r="R73" s="9">
        <f t="shared" si="17"/>
        <v>257.16860487804877</v>
      </c>
      <c r="S73" s="9">
        <f t="shared" si="18"/>
        <v>252.38917804878048</v>
      </c>
      <c r="W73" s="9">
        <f t="shared" si="25"/>
        <v>48477.760000000002</v>
      </c>
      <c r="X73" s="9">
        <f t="shared" si="25"/>
        <v>197.06406504065041</v>
      </c>
    </row>
    <row r="74" spans="1:24" x14ac:dyDescent="0.25">
      <c r="A74" s="7">
        <v>70</v>
      </c>
      <c r="B74" s="7">
        <v>70</v>
      </c>
      <c r="C74" s="16" t="s">
        <v>121</v>
      </c>
      <c r="D74" s="314">
        <v>61891.3</v>
      </c>
      <c r="E74" s="9">
        <f t="shared" si="14"/>
        <v>49513.040000000008</v>
      </c>
      <c r="F74" s="9">
        <f t="shared" si="19"/>
        <v>201.27252032520329</v>
      </c>
      <c r="G74" s="9">
        <f t="shared" si="20"/>
        <v>262.66063902439026</v>
      </c>
      <c r="H74" s="9">
        <f t="shared" si="21"/>
        <v>257.24994390243904</v>
      </c>
      <c r="K74" s="1" t="str">
        <f t="shared" si="15"/>
        <v>70 Томская область</v>
      </c>
      <c r="L74" s="322">
        <v>27093</v>
      </c>
      <c r="M74" s="10">
        <f t="shared" si="22"/>
        <v>165.20121951219511</v>
      </c>
      <c r="N74" s="9">
        <f t="shared" si="16"/>
        <v>234.11393234811831</v>
      </c>
      <c r="O74" s="304">
        <f t="shared" si="23"/>
        <v>29473.258983589698</v>
      </c>
      <c r="P74" s="10">
        <f t="shared" si="24"/>
        <v>179.7149938023762</v>
      </c>
      <c r="R74" s="9">
        <f t="shared" si="17"/>
        <v>262.66063902439026</v>
      </c>
      <c r="S74" s="9">
        <f t="shared" si="18"/>
        <v>257.24994390243904</v>
      </c>
      <c r="W74" s="9">
        <f t="shared" si="25"/>
        <v>49513.040000000008</v>
      </c>
      <c r="X74" s="9">
        <f t="shared" si="25"/>
        <v>201.27252032520329</v>
      </c>
    </row>
    <row r="75" spans="1:24" x14ac:dyDescent="0.25">
      <c r="A75" s="7">
        <v>71</v>
      </c>
      <c r="B75" s="7">
        <v>71</v>
      </c>
      <c r="C75" s="16" t="s">
        <v>81</v>
      </c>
      <c r="D75" s="314">
        <v>68634.100000000006</v>
      </c>
      <c r="E75" s="9">
        <f t="shared" si="14"/>
        <v>54907.280000000006</v>
      </c>
      <c r="F75" s="9">
        <f t="shared" si="19"/>
        <v>223.20032520325205</v>
      </c>
      <c r="G75" s="9">
        <f t="shared" si="20"/>
        <v>291.2764243902439</v>
      </c>
      <c r="H75" s="9">
        <f t="shared" si="21"/>
        <v>282.57655853658537</v>
      </c>
      <c r="K75" s="1" t="str">
        <f t="shared" si="15"/>
        <v>71 Тульская область</v>
      </c>
      <c r="L75" s="322">
        <v>30095</v>
      </c>
      <c r="M75" s="10">
        <f t="shared" si="22"/>
        <v>183.5060975609756</v>
      </c>
      <c r="N75" s="9">
        <f t="shared" si="16"/>
        <v>260.05458214360237</v>
      </c>
      <c r="O75" s="304">
        <f t="shared" si="23"/>
        <v>32739.000077921672</v>
      </c>
      <c r="P75" s="10">
        <f t="shared" si="24"/>
        <v>199.62804925561994</v>
      </c>
      <c r="R75" s="9">
        <f t="shared" si="17"/>
        <v>291.2764243902439</v>
      </c>
      <c r="S75" s="9">
        <f t="shared" si="18"/>
        <v>282.57655853658537</v>
      </c>
      <c r="W75" s="9">
        <f t="shared" si="25"/>
        <v>54907.280000000006</v>
      </c>
      <c r="X75" s="9">
        <f t="shared" si="25"/>
        <v>223.20032520325205</v>
      </c>
    </row>
    <row r="76" spans="1:24" x14ac:dyDescent="0.25">
      <c r="A76" s="7">
        <v>72</v>
      </c>
      <c r="B76" s="8" t="s">
        <v>182</v>
      </c>
      <c r="C76" s="16" t="s">
        <v>152</v>
      </c>
      <c r="D76" s="314">
        <v>67070.600000000006</v>
      </c>
      <c r="E76" s="9">
        <f t="shared" si="14"/>
        <v>53656.48000000001</v>
      </c>
      <c r="F76" s="9">
        <f t="shared" si="19"/>
        <v>218.11577235772361</v>
      </c>
      <c r="G76" s="9">
        <f t="shared" si="20"/>
        <v>284.64108292682931</v>
      </c>
      <c r="H76" s="9">
        <f t="shared" si="21"/>
        <v>276.70390000000003</v>
      </c>
      <c r="K76" s="1" t="str">
        <f t="shared" si="15"/>
        <v xml:space="preserve">72 Тюменская область </v>
      </c>
      <c r="L76" s="322">
        <v>27093</v>
      </c>
      <c r="M76" s="10">
        <f t="shared" si="22"/>
        <v>165.20121951219511</v>
      </c>
      <c r="N76" s="9">
        <f t="shared" si="16"/>
        <v>234.11393234811831</v>
      </c>
      <c r="O76" s="304">
        <f t="shared" si="23"/>
        <v>29473.258983589698</v>
      </c>
      <c r="P76" s="10">
        <f t="shared" si="24"/>
        <v>179.7149938023762</v>
      </c>
      <c r="R76" s="9">
        <f t="shared" si="17"/>
        <v>284.64108292682931</v>
      </c>
      <c r="S76" s="9">
        <f t="shared" si="18"/>
        <v>276.70390000000003</v>
      </c>
      <c r="W76" s="9">
        <f t="shared" si="25"/>
        <v>53656.48000000001</v>
      </c>
      <c r="X76" s="9">
        <f t="shared" si="25"/>
        <v>218.11577235772361</v>
      </c>
    </row>
    <row r="77" spans="1:24" x14ac:dyDescent="0.25">
      <c r="A77" s="7">
        <v>73</v>
      </c>
      <c r="B77" s="8" t="s">
        <v>183</v>
      </c>
      <c r="C77" s="16" t="s">
        <v>109</v>
      </c>
      <c r="D77" s="314">
        <v>52878</v>
      </c>
      <c r="E77" s="9">
        <f t="shared" si="14"/>
        <v>42302.400000000001</v>
      </c>
      <c r="F77" s="9">
        <f t="shared" si="19"/>
        <v>171.9609756097561</v>
      </c>
      <c r="G77" s="9">
        <f t="shared" si="20"/>
        <v>224.40907317073172</v>
      </c>
      <c r="H77" s="9">
        <f t="shared" si="21"/>
        <v>223.39510975609755</v>
      </c>
      <c r="K77" s="1" t="str">
        <f t="shared" si="15"/>
        <v>73 Ульяновская область</v>
      </c>
      <c r="L77" s="322">
        <v>27882</v>
      </c>
      <c r="M77" s="10">
        <f t="shared" si="22"/>
        <v>170.01219512195121</v>
      </c>
      <c r="N77" s="9">
        <f t="shared" si="16"/>
        <v>240.93177801388677</v>
      </c>
      <c r="O77" s="304">
        <f t="shared" si="23"/>
        <v>30331.576679601665</v>
      </c>
      <c r="P77" s="10">
        <f t="shared" si="24"/>
        <v>184.94863829025405</v>
      </c>
      <c r="R77" s="9">
        <f t="shared" si="17"/>
        <v>240.93177801388677</v>
      </c>
      <c r="S77" s="9">
        <f t="shared" si="18"/>
        <v>240.93177801388677</v>
      </c>
      <c r="W77" s="9">
        <f t="shared" si="25"/>
        <v>42302.400000000001</v>
      </c>
      <c r="X77" s="9">
        <f t="shared" si="25"/>
        <v>184.94863829025405</v>
      </c>
    </row>
    <row r="78" spans="1:24" x14ac:dyDescent="0.25">
      <c r="A78" s="7">
        <v>74</v>
      </c>
      <c r="B78" s="8" t="s">
        <v>184</v>
      </c>
      <c r="C78" s="16" t="s">
        <v>112</v>
      </c>
      <c r="D78" s="314">
        <v>50359.6</v>
      </c>
      <c r="E78" s="9">
        <f t="shared" si="14"/>
        <v>40287.68</v>
      </c>
      <c r="F78" s="9">
        <f t="shared" si="19"/>
        <v>163.77105691056911</v>
      </c>
      <c r="G78" s="9">
        <f t="shared" si="20"/>
        <v>213.72122926829269</v>
      </c>
      <c r="H78" s="9">
        <f t="shared" si="21"/>
        <v>213.72122926829269</v>
      </c>
      <c r="K78" s="1" t="str">
        <f t="shared" si="15"/>
        <v>74 Челябинская область</v>
      </c>
      <c r="L78" s="322">
        <v>27093</v>
      </c>
      <c r="M78" s="10">
        <f t="shared" si="22"/>
        <v>165.20121951219511</v>
      </c>
      <c r="N78" s="9">
        <f t="shared" si="16"/>
        <v>234.11393234811831</v>
      </c>
      <c r="O78" s="304">
        <f t="shared" si="23"/>
        <v>29473.258983589698</v>
      </c>
      <c r="P78" s="10">
        <f t="shared" si="24"/>
        <v>179.7149938023762</v>
      </c>
      <c r="R78" s="9">
        <f t="shared" si="17"/>
        <v>234.11393234811831</v>
      </c>
      <c r="S78" s="9">
        <f t="shared" si="18"/>
        <v>234.11393234811831</v>
      </c>
      <c r="W78" s="9">
        <f t="shared" si="25"/>
        <v>40287.68</v>
      </c>
      <c r="X78" s="9">
        <f t="shared" si="25"/>
        <v>179.7149938023762</v>
      </c>
    </row>
    <row r="79" spans="1:24" x14ac:dyDescent="0.25">
      <c r="A79" s="7">
        <v>75</v>
      </c>
      <c r="B79" s="7">
        <v>75</v>
      </c>
      <c r="C79" s="16" t="s">
        <v>124</v>
      </c>
      <c r="D79" s="314">
        <v>53749.8</v>
      </c>
      <c r="E79" s="9">
        <f t="shared" si="14"/>
        <v>42999.840000000004</v>
      </c>
      <c r="F79" s="9">
        <f t="shared" si="19"/>
        <v>174.79609756097562</v>
      </c>
      <c r="G79" s="9">
        <f t="shared" si="20"/>
        <v>228.10890731707318</v>
      </c>
      <c r="H79" s="9">
        <f t="shared" si="21"/>
        <v>226.6696756097561</v>
      </c>
      <c r="K79" s="1" t="str">
        <f t="shared" si="15"/>
        <v>75 Забайкальский край</v>
      </c>
      <c r="L79" s="322">
        <v>27093</v>
      </c>
      <c r="M79" s="10">
        <f t="shared" si="22"/>
        <v>165.20121951219511</v>
      </c>
      <c r="N79" s="9">
        <f t="shared" si="16"/>
        <v>234.11393234811831</v>
      </c>
      <c r="O79" s="304">
        <f t="shared" si="23"/>
        <v>29473.258983589698</v>
      </c>
      <c r="P79" s="10">
        <f t="shared" si="24"/>
        <v>179.7149938023762</v>
      </c>
      <c r="R79" s="9">
        <f t="shared" si="17"/>
        <v>234.11393234811831</v>
      </c>
      <c r="S79" s="9">
        <f t="shared" si="18"/>
        <v>234.11393234811831</v>
      </c>
      <c r="W79" s="9">
        <f t="shared" si="25"/>
        <v>42999.840000000004</v>
      </c>
      <c r="X79" s="9">
        <f t="shared" si="25"/>
        <v>179.7149938023762</v>
      </c>
    </row>
    <row r="80" spans="1:24" x14ac:dyDescent="0.25">
      <c r="A80" s="7">
        <v>76</v>
      </c>
      <c r="B80" s="7">
        <v>76</v>
      </c>
      <c r="C80" s="16" t="s">
        <v>82</v>
      </c>
      <c r="D80" s="314">
        <v>59731.4</v>
      </c>
      <c r="E80" s="9">
        <f t="shared" si="14"/>
        <v>47785.120000000003</v>
      </c>
      <c r="F80" s="9">
        <f t="shared" si="19"/>
        <v>194.24845528455285</v>
      </c>
      <c r="G80" s="9">
        <f t="shared" si="20"/>
        <v>253.49423414634146</v>
      </c>
      <c r="H80" s="9">
        <f t="shared" si="21"/>
        <v>249.13714878048779</v>
      </c>
      <c r="K80" s="1" t="str">
        <f t="shared" si="15"/>
        <v>76 Ярославская область</v>
      </c>
      <c r="L80" s="322">
        <v>30000</v>
      </c>
      <c r="M80" s="10">
        <f t="shared" si="22"/>
        <v>182.92682926829269</v>
      </c>
      <c r="N80" s="9">
        <f t="shared" si="16"/>
        <v>259.23367550450484</v>
      </c>
      <c r="O80" s="304">
        <f t="shared" si="23"/>
        <v>32635.653840759267</v>
      </c>
      <c r="P80" s="10">
        <f t="shared" si="24"/>
        <v>198.99788927292238</v>
      </c>
      <c r="R80" s="9">
        <f t="shared" si="17"/>
        <v>259.23367550450484</v>
      </c>
      <c r="S80" s="9">
        <f t="shared" si="18"/>
        <v>259.23367550450484</v>
      </c>
      <c r="W80" s="9">
        <f t="shared" si="25"/>
        <v>47785.120000000003</v>
      </c>
      <c r="X80" s="9">
        <f t="shared" si="25"/>
        <v>198.99788927292238</v>
      </c>
    </row>
    <row r="81" spans="1:24" x14ac:dyDescent="0.25">
      <c r="A81" s="7">
        <v>77</v>
      </c>
      <c r="B81" s="15">
        <v>77</v>
      </c>
      <c r="C81" s="16" t="s">
        <v>146</v>
      </c>
      <c r="D81" s="314">
        <v>142588.70000000001</v>
      </c>
      <c r="E81" s="12">
        <f t="shared" si="14"/>
        <v>114070.96000000002</v>
      </c>
      <c r="F81" s="9">
        <f t="shared" si="19"/>
        <v>463.70308943089441</v>
      </c>
      <c r="G81" s="9">
        <f t="shared" si="20"/>
        <v>605.13253170731718</v>
      </c>
      <c r="H81" s="9">
        <f t="shared" si="21"/>
        <v>560.35725121951236</v>
      </c>
      <c r="K81" s="1" t="str">
        <f t="shared" si="15"/>
        <v xml:space="preserve">77 Город Москва </v>
      </c>
      <c r="L81" s="322">
        <v>39730</v>
      </c>
      <c r="M81" s="10">
        <f t="shared" si="22"/>
        <v>242.2560975609756</v>
      </c>
      <c r="N81" s="9">
        <f t="shared" si="16"/>
        <v>343.31179759313255</v>
      </c>
      <c r="O81" s="304">
        <f t="shared" si="23"/>
        <v>43220.484236445525</v>
      </c>
      <c r="P81" s="10">
        <f t="shared" si="24"/>
        <v>263.53953802710686</v>
      </c>
      <c r="R81" s="9">
        <f t="shared" si="17"/>
        <v>605.13253170731718</v>
      </c>
      <c r="S81" s="9">
        <f t="shared" si="18"/>
        <v>560.35725121951236</v>
      </c>
      <c r="W81" s="9">
        <f t="shared" si="25"/>
        <v>114070.96000000002</v>
      </c>
      <c r="X81" s="9">
        <f t="shared" si="25"/>
        <v>463.70308943089441</v>
      </c>
    </row>
    <row r="82" spans="1:24" x14ac:dyDescent="0.25">
      <c r="A82" s="7">
        <v>78</v>
      </c>
      <c r="B82" s="7">
        <v>78</v>
      </c>
      <c r="C82" s="16" t="s">
        <v>148</v>
      </c>
      <c r="D82" s="314">
        <v>94559.9</v>
      </c>
      <c r="E82" s="9">
        <f t="shared" si="14"/>
        <v>75647.92</v>
      </c>
      <c r="F82" s="9">
        <f t="shared" si="19"/>
        <v>307.51186991869918</v>
      </c>
      <c r="G82" s="9">
        <f t="shared" si="20"/>
        <v>401.3029902439024</v>
      </c>
      <c r="H82" s="9">
        <f t="shared" si="21"/>
        <v>379.95639268292678</v>
      </c>
      <c r="K82" s="1" t="str">
        <f t="shared" si="15"/>
        <v xml:space="preserve">78 Город Санкт-Петербург </v>
      </c>
      <c r="L82" s="322">
        <v>31250</v>
      </c>
      <c r="M82" s="10">
        <f t="shared" si="22"/>
        <v>190.54878048780489</v>
      </c>
      <c r="N82" s="9">
        <f t="shared" si="16"/>
        <v>270.03507865052586</v>
      </c>
      <c r="O82" s="304">
        <f t="shared" si="23"/>
        <v>33995.472750790905</v>
      </c>
      <c r="P82" s="10">
        <f t="shared" si="24"/>
        <v>207.28946799262746</v>
      </c>
      <c r="R82" s="9">
        <f t="shared" si="17"/>
        <v>401.3029902439024</v>
      </c>
      <c r="S82" s="9">
        <f t="shared" si="18"/>
        <v>379.95639268292678</v>
      </c>
      <c r="W82" s="9">
        <f t="shared" si="25"/>
        <v>75647.92</v>
      </c>
      <c r="X82" s="9">
        <f t="shared" si="25"/>
        <v>307.51186991869918</v>
      </c>
    </row>
    <row r="83" spans="1:24" x14ac:dyDescent="0.25">
      <c r="A83" s="7">
        <v>79</v>
      </c>
      <c r="B83" s="7">
        <v>79</v>
      </c>
      <c r="C83" s="16" t="s">
        <v>134</v>
      </c>
      <c r="D83" s="314">
        <v>59335.6</v>
      </c>
      <c r="E83" s="9">
        <f t="shared" si="14"/>
        <v>47468.480000000003</v>
      </c>
      <c r="F83" s="9">
        <f t="shared" si="19"/>
        <v>192.96130081300814</v>
      </c>
      <c r="G83" s="9">
        <f t="shared" si="20"/>
        <v>251.81449756097561</v>
      </c>
      <c r="H83" s="9">
        <f t="shared" si="21"/>
        <v>247.65048536585365</v>
      </c>
      <c r="K83" s="1" t="str">
        <f t="shared" si="15"/>
        <v>79 Еврейская автономная область</v>
      </c>
      <c r="L83" s="322">
        <v>27093</v>
      </c>
      <c r="M83" s="10">
        <f t="shared" si="22"/>
        <v>165.20121951219511</v>
      </c>
      <c r="N83" s="9">
        <f t="shared" si="16"/>
        <v>234.11393234811831</v>
      </c>
      <c r="O83" s="304">
        <f t="shared" si="23"/>
        <v>29473.258983589698</v>
      </c>
      <c r="P83" s="10">
        <f t="shared" si="24"/>
        <v>179.7149938023762</v>
      </c>
      <c r="R83" s="9">
        <f t="shared" si="17"/>
        <v>251.81449756097561</v>
      </c>
      <c r="S83" s="9">
        <f t="shared" si="18"/>
        <v>247.65048536585365</v>
      </c>
      <c r="W83" s="9">
        <f t="shared" si="25"/>
        <v>47468.480000000003</v>
      </c>
      <c r="X83" s="9">
        <f t="shared" si="25"/>
        <v>192.96130081300814</v>
      </c>
    </row>
    <row r="84" spans="1:24" x14ac:dyDescent="0.25">
      <c r="A84" s="7">
        <v>80</v>
      </c>
      <c r="B84" s="7">
        <v>83</v>
      </c>
      <c r="C84" s="16" t="s">
        <v>147</v>
      </c>
      <c r="D84" s="314">
        <v>107652.3</v>
      </c>
      <c r="E84" s="9">
        <f t="shared" si="14"/>
        <v>86121.840000000011</v>
      </c>
      <c r="F84" s="9">
        <f t="shared" si="19"/>
        <v>350.08878048780491</v>
      </c>
      <c r="G84" s="9">
        <f t="shared" si="20"/>
        <v>456.86585853658539</v>
      </c>
      <c r="H84" s="9">
        <f t="shared" si="21"/>
        <v>429.13272439024394</v>
      </c>
      <c r="K84" s="1" t="str">
        <f t="shared" si="15"/>
        <v xml:space="preserve">83 Ненецкий автономный округ </v>
      </c>
      <c r="L84" s="322">
        <v>27093</v>
      </c>
      <c r="M84" s="10">
        <f t="shared" si="22"/>
        <v>165.20121951219511</v>
      </c>
      <c r="N84" s="9">
        <f t="shared" si="16"/>
        <v>234.11393234811831</v>
      </c>
      <c r="O84" s="304">
        <f t="shared" si="23"/>
        <v>29473.258983589698</v>
      </c>
      <c r="P84" s="10">
        <f t="shared" si="24"/>
        <v>179.7149938023762</v>
      </c>
      <c r="R84" s="9">
        <f t="shared" si="17"/>
        <v>456.86585853658539</v>
      </c>
      <c r="S84" s="9">
        <f t="shared" si="18"/>
        <v>429.13272439024394</v>
      </c>
      <c r="W84" s="9">
        <f t="shared" si="25"/>
        <v>86121.840000000011</v>
      </c>
      <c r="X84" s="9">
        <f t="shared" si="25"/>
        <v>350.08878048780491</v>
      </c>
    </row>
    <row r="85" spans="1:24" x14ac:dyDescent="0.25">
      <c r="A85" s="7">
        <v>81</v>
      </c>
      <c r="B85" s="8" t="s">
        <v>185</v>
      </c>
      <c r="C85" s="16" t="s">
        <v>150</v>
      </c>
      <c r="D85" s="314">
        <v>72520.899999999994</v>
      </c>
      <c r="E85" s="9">
        <f t="shared" si="14"/>
        <v>58016.72</v>
      </c>
      <c r="F85" s="9">
        <f t="shared" si="19"/>
        <v>235.84032520325204</v>
      </c>
      <c r="G85" s="9">
        <f t="shared" si="20"/>
        <v>307.77162439024391</v>
      </c>
      <c r="H85" s="9">
        <f t="shared" si="21"/>
        <v>297.17575853658536</v>
      </c>
      <c r="K85" s="1" t="str">
        <f t="shared" si="15"/>
        <v xml:space="preserve">86 Ханты-Мансийский автономный округ - Югра </v>
      </c>
      <c r="L85" s="322">
        <v>27093</v>
      </c>
      <c r="M85" s="10">
        <f t="shared" si="22"/>
        <v>165.20121951219511</v>
      </c>
      <c r="N85" s="9">
        <f t="shared" si="16"/>
        <v>234.11393234811831</v>
      </c>
      <c r="O85" s="304">
        <f t="shared" si="23"/>
        <v>29473.258983589698</v>
      </c>
      <c r="P85" s="10">
        <f t="shared" si="24"/>
        <v>179.7149938023762</v>
      </c>
      <c r="R85" s="9">
        <f t="shared" si="17"/>
        <v>307.77162439024391</v>
      </c>
      <c r="S85" s="9">
        <f t="shared" si="18"/>
        <v>297.17575853658536</v>
      </c>
      <c r="W85" s="9">
        <f t="shared" si="25"/>
        <v>58016.72</v>
      </c>
      <c r="X85" s="9">
        <f t="shared" si="25"/>
        <v>235.84032520325204</v>
      </c>
    </row>
    <row r="86" spans="1:24" x14ac:dyDescent="0.25">
      <c r="A86" s="7">
        <v>82</v>
      </c>
      <c r="B86" s="7">
        <v>87</v>
      </c>
      <c r="C86" s="16" t="s">
        <v>135</v>
      </c>
      <c r="D86" s="314">
        <v>83294.7</v>
      </c>
      <c r="E86" s="9">
        <f t="shared" si="14"/>
        <v>66635.759999999995</v>
      </c>
      <c r="F86" s="9">
        <f t="shared" si="19"/>
        <v>270.87707317073171</v>
      </c>
      <c r="G86" s="9">
        <f t="shared" si="20"/>
        <v>353.49458048780485</v>
      </c>
      <c r="H86" s="9">
        <f t="shared" si="21"/>
        <v>337.64320243902438</v>
      </c>
      <c r="K86" s="1" t="str">
        <f t="shared" si="15"/>
        <v>87 Чукотский автономный округ</v>
      </c>
      <c r="L86" s="322">
        <v>27093</v>
      </c>
      <c r="M86" s="10">
        <f t="shared" si="22"/>
        <v>165.20121951219511</v>
      </c>
      <c r="N86" s="9">
        <f t="shared" si="16"/>
        <v>234.11393234811831</v>
      </c>
      <c r="O86" s="304">
        <f t="shared" si="23"/>
        <v>29473.258983589698</v>
      </c>
      <c r="P86" s="10">
        <f t="shared" si="24"/>
        <v>179.7149938023762</v>
      </c>
      <c r="R86" s="9">
        <f t="shared" si="17"/>
        <v>353.49458048780485</v>
      </c>
      <c r="S86" s="9">
        <f t="shared" si="18"/>
        <v>337.64320243902438</v>
      </c>
      <c r="W86" s="9">
        <f t="shared" si="25"/>
        <v>66635.759999999995</v>
      </c>
      <c r="X86" s="9">
        <f t="shared" si="25"/>
        <v>270.87707317073171</v>
      </c>
    </row>
    <row r="87" spans="1:24" x14ac:dyDescent="0.25">
      <c r="A87" s="7">
        <v>83</v>
      </c>
      <c r="B87" s="8" t="s">
        <v>186</v>
      </c>
      <c r="C87" s="16" t="s">
        <v>151</v>
      </c>
      <c r="D87" s="314">
        <v>79854.899999999994</v>
      </c>
      <c r="E87" s="9">
        <f t="shared" si="14"/>
        <v>63883.92</v>
      </c>
      <c r="F87" s="9">
        <f t="shared" si="19"/>
        <v>259.69073170731707</v>
      </c>
      <c r="G87" s="9">
        <f t="shared" si="20"/>
        <v>338.89640487804877</v>
      </c>
      <c r="H87" s="9">
        <f t="shared" si="21"/>
        <v>324.72297804878048</v>
      </c>
      <c r="K87" s="1" t="str">
        <f t="shared" si="15"/>
        <v xml:space="preserve">89 Ямало-Ненецкий автономный округ </v>
      </c>
      <c r="L87" s="322">
        <v>27093</v>
      </c>
      <c r="M87" s="10">
        <f t="shared" si="22"/>
        <v>165.20121951219511</v>
      </c>
      <c r="N87" s="9">
        <f t="shared" si="16"/>
        <v>234.11393234811831</v>
      </c>
      <c r="O87" s="304">
        <f t="shared" si="23"/>
        <v>29473.258983589698</v>
      </c>
      <c r="P87" s="10">
        <f t="shared" si="24"/>
        <v>179.7149938023762</v>
      </c>
      <c r="R87" s="9">
        <f t="shared" si="17"/>
        <v>338.89640487804877</v>
      </c>
      <c r="S87" s="9">
        <f t="shared" si="18"/>
        <v>324.72297804878048</v>
      </c>
      <c r="W87" s="9">
        <f t="shared" si="25"/>
        <v>63883.92</v>
      </c>
      <c r="X87" s="9">
        <f t="shared" si="25"/>
        <v>259.69073170731707</v>
      </c>
    </row>
    <row r="88" spans="1:24" x14ac:dyDescent="0.25">
      <c r="A88" s="7">
        <v>84</v>
      </c>
      <c r="B88" s="7">
        <v>91</v>
      </c>
      <c r="C88" s="16" t="s">
        <v>93</v>
      </c>
      <c r="D88" s="314">
        <v>50752</v>
      </c>
      <c r="E88" s="9">
        <f t="shared" si="14"/>
        <v>40601.600000000006</v>
      </c>
      <c r="F88" s="9">
        <f t="shared" si="19"/>
        <v>165.04715447154473</v>
      </c>
      <c r="G88" s="9">
        <f t="shared" si="20"/>
        <v>215.38653658536586</v>
      </c>
      <c r="H88" s="9">
        <f t="shared" si="21"/>
        <v>215.38653658536586</v>
      </c>
      <c r="K88" s="1" t="str">
        <f t="shared" si="15"/>
        <v>91 Республика Крым</v>
      </c>
      <c r="L88" s="322">
        <v>27093</v>
      </c>
      <c r="M88" s="10">
        <f t="shared" si="22"/>
        <v>165.20121951219511</v>
      </c>
      <c r="N88" s="9">
        <f t="shared" si="16"/>
        <v>234.11393234811831</v>
      </c>
      <c r="O88" s="304">
        <f t="shared" si="23"/>
        <v>29473.258983589698</v>
      </c>
      <c r="P88" s="10">
        <f t="shared" si="24"/>
        <v>179.7149938023762</v>
      </c>
      <c r="R88" s="9">
        <f t="shared" si="17"/>
        <v>234.11393234811831</v>
      </c>
      <c r="S88" s="9">
        <f t="shared" si="18"/>
        <v>234.11393234811831</v>
      </c>
      <c r="W88" s="9">
        <f t="shared" si="25"/>
        <v>40601.600000000006</v>
      </c>
      <c r="X88" s="9">
        <f t="shared" si="25"/>
        <v>179.7149938023762</v>
      </c>
    </row>
    <row r="89" spans="1:24" x14ac:dyDescent="0.25">
      <c r="A89" s="7">
        <v>85</v>
      </c>
      <c r="B89" s="7">
        <v>92</v>
      </c>
      <c r="C89" s="16" t="s">
        <v>136</v>
      </c>
      <c r="D89" s="314">
        <v>29856</v>
      </c>
      <c r="E89" s="9">
        <f t="shared" si="14"/>
        <v>23884.800000000003</v>
      </c>
      <c r="F89" s="9">
        <f t="shared" si="19"/>
        <v>97.092682926829283</v>
      </c>
      <c r="G89" s="9">
        <f t="shared" si="20"/>
        <v>126.70595121951222</v>
      </c>
      <c r="H89" s="9">
        <f t="shared" si="21"/>
        <v>126.70595121951222</v>
      </c>
      <c r="K89" s="1" t="str">
        <f t="shared" si="15"/>
        <v>92 Город федерального значения Севастополь</v>
      </c>
      <c r="L89" s="322">
        <v>27093</v>
      </c>
      <c r="M89" s="10">
        <f t="shared" si="22"/>
        <v>165.20121951219511</v>
      </c>
      <c r="N89" s="9">
        <f t="shared" si="16"/>
        <v>234.11393234811831</v>
      </c>
      <c r="O89" s="304">
        <f t="shared" si="23"/>
        <v>29473.258983589698</v>
      </c>
      <c r="P89" s="10">
        <f t="shared" si="24"/>
        <v>179.7149938023762</v>
      </c>
      <c r="R89" s="9">
        <f t="shared" si="17"/>
        <v>234.11393234811831</v>
      </c>
      <c r="S89" s="9">
        <f t="shared" si="18"/>
        <v>234.11393234811831</v>
      </c>
      <c r="W89" s="9">
        <f t="shared" si="25"/>
        <v>29473.258983589698</v>
      </c>
      <c r="X89" s="9">
        <f t="shared" si="25"/>
        <v>179.7149938023762</v>
      </c>
    </row>
    <row r="90" spans="1:24" x14ac:dyDescent="0.25">
      <c r="B90" s="7">
        <v>80</v>
      </c>
      <c r="C90" s="16" t="s">
        <v>341</v>
      </c>
      <c r="D90" s="314">
        <v>0</v>
      </c>
      <c r="E90" s="9">
        <v>0</v>
      </c>
      <c r="F90" s="9">
        <f t="shared" si="19"/>
        <v>0</v>
      </c>
      <c r="G90" s="9">
        <f t="shared" si="20"/>
        <v>0</v>
      </c>
      <c r="H90" s="9">
        <f t="shared" si="21"/>
        <v>0</v>
      </c>
      <c r="K90" s="1" t="str">
        <f t="shared" si="15"/>
        <v>80 Донецкая Народная Республика**</v>
      </c>
      <c r="L90" s="322">
        <v>0</v>
      </c>
      <c r="M90" s="10">
        <f t="shared" si="22"/>
        <v>0</v>
      </c>
      <c r="N90" s="9">
        <f t="shared" si="16"/>
        <v>0</v>
      </c>
      <c r="O90" s="304">
        <f t="shared" si="23"/>
        <v>0</v>
      </c>
      <c r="P90" s="10">
        <f t="shared" si="24"/>
        <v>0</v>
      </c>
      <c r="R90" s="9">
        <f t="shared" si="17"/>
        <v>0</v>
      </c>
      <c r="S90" s="9">
        <f t="shared" si="18"/>
        <v>0</v>
      </c>
      <c r="W90" s="9">
        <f t="shared" si="25"/>
        <v>0</v>
      </c>
      <c r="X90" s="9">
        <f t="shared" si="25"/>
        <v>0</v>
      </c>
    </row>
    <row r="91" spans="1:24" x14ac:dyDescent="0.25">
      <c r="B91" s="7">
        <v>81</v>
      </c>
      <c r="C91" s="16" t="s">
        <v>342</v>
      </c>
      <c r="D91" s="314">
        <v>0</v>
      </c>
      <c r="E91" s="9">
        <v>0</v>
      </c>
      <c r="F91" s="9">
        <f t="shared" si="19"/>
        <v>0</v>
      </c>
      <c r="G91" s="9">
        <f t="shared" si="20"/>
        <v>0</v>
      </c>
      <c r="H91" s="9">
        <f t="shared" si="21"/>
        <v>0</v>
      </c>
      <c r="K91" s="1" t="str">
        <f t="shared" si="15"/>
        <v>81 Луганская Народная Республика**</v>
      </c>
      <c r="L91" s="322">
        <v>0</v>
      </c>
      <c r="M91" s="10">
        <f t="shared" si="22"/>
        <v>0</v>
      </c>
      <c r="N91" s="9">
        <f t="shared" si="16"/>
        <v>0</v>
      </c>
      <c r="O91" s="304">
        <f t="shared" si="23"/>
        <v>0</v>
      </c>
      <c r="P91" s="10">
        <f t="shared" si="24"/>
        <v>0</v>
      </c>
      <c r="R91" s="9">
        <f t="shared" si="17"/>
        <v>0</v>
      </c>
      <c r="S91" s="9">
        <f t="shared" si="18"/>
        <v>0</v>
      </c>
      <c r="W91" s="9">
        <f t="shared" si="25"/>
        <v>0</v>
      </c>
      <c r="X91" s="9">
        <f t="shared" si="25"/>
        <v>0</v>
      </c>
    </row>
    <row r="92" spans="1:24" x14ac:dyDescent="0.25">
      <c r="B92" s="7">
        <v>85</v>
      </c>
      <c r="C92" s="16" t="s">
        <v>343</v>
      </c>
      <c r="D92" s="314">
        <v>0</v>
      </c>
      <c r="E92" s="9">
        <v>0</v>
      </c>
      <c r="F92" s="9">
        <f t="shared" si="19"/>
        <v>0</v>
      </c>
      <c r="G92" s="9">
        <f t="shared" si="20"/>
        <v>0</v>
      </c>
      <c r="H92" s="9">
        <f t="shared" si="21"/>
        <v>0</v>
      </c>
      <c r="K92" s="1" t="str">
        <f t="shared" si="15"/>
        <v>85 Запорожская область**</v>
      </c>
      <c r="L92" s="322">
        <v>0</v>
      </c>
      <c r="M92" s="10">
        <f t="shared" si="22"/>
        <v>0</v>
      </c>
      <c r="N92" s="9">
        <f t="shared" si="16"/>
        <v>0</v>
      </c>
      <c r="O92" s="304">
        <f t="shared" si="23"/>
        <v>0</v>
      </c>
      <c r="P92" s="10">
        <f t="shared" si="24"/>
        <v>0</v>
      </c>
      <c r="R92" s="9">
        <f t="shared" si="17"/>
        <v>0</v>
      </c>
      <c r="S92" s="9">
        <f t="shared" si="18"/>
        <v>0</v>
      </c>
      <c r="W92" s="9">
        <f t="shared" si="25"/>
        <v>0</v>
      </c>
      <c r="X92" s="9">
        <f t="shared" si="25"/>
        <v>0</v>
      </c>
    </row>
    <row r="93" spans="1:24" x14ac:dyDescent="0.25">
      <c r="B93" s="7">
        <v>84</v>
      </c>
      <c r="C93" s="16" t="s">
        <v>344</v>
      </c>
      <c r="D93" s="314">
        <v>0</v>
      </c>
      <c r="E93" s="9">
        <v>0</v>
      </c>
      <c r="F93" s="9">
        <f t="shared" si="19"/>
        <v>0</v>
      </c>
      <c r="G93" s="9">
        <f t="shared" si="20"/>
        <v>0</v>
      </c>
      <c r="H93" s="9">
        <f t="shared" si="21"/>
        <v>0</v>
      </c>
      <c r="K93" s="1" t="str">
        <f t="shared" si="15"/>
        <v>84 Херсонская область**</v>
      </c>
      <c r="L93" s="322">
        <v>0</v>
      </c>
      <c r="M93" s="10">
        <f t="shared" si="22"/>
        <v>0</v>
      </c>
      <c r="N93" s="9">
        <f t="shared" si="16"/>
        <v>0</v>
      </c>
      <c r="O93" s="304">
        <f t="shared" si="23"/>
        <v>0</v>
      </c>
      <c r="P93" s="10">
        <f t="shared" si="24"/>
        <v>0</v>
      </c>
      <c r="R93" s="9">
        <f t="shared" si="17"/>
        <v>0</v>
      </c>
      <c r="S93" s="9">
        <f t="shared" si="18"/>
        <v>0</v>
      </c>
      <c r="W93" s="9">
        <f t="shared" si="25"/>
        <v>0</v>
      </c>
      <c r="X93" s="9">
        <f t="shared" si="25"/>
        <v>0</v>
      </c>
    </row>
    <row r="94" spans="1:24" ht="16.5" thickBot="1" x14ac:dyDescent="0.3">
      <c r="C94" s="17"/>
    </row>
    <row r="95" spans="1:24" ht="16.5" thickBot="1" x14ac:dyDescent="0.3">
      <c r="B95" s="4" t="s">
        <v>335</v>
      </c>
      <c r="C95" s="307" t="s">
        <v>347</v>
      </c>
    </row>
    <row r="96" spans="1:24" ht="16.5" thickBot="1" x14ac:dyDescent="0.3">
      <c r="B96" s="4" t="s">
        <v>345</v>
      </c>
      <c r="C96" s="307" t="s">
        <v>336</v>
      </c>
    </row>
    <row r="97" spans="3:3" ht="16.5" thickBot="1" x14ac:dyDescent="0.3">
      <c r="C97" s="18"/>
    </row>
    <row r="98" spans="3:3" ht="16.5" thickBot="1" x14ac:dyDescent="0.3">
      <c r="C98" s="17"/>
    </row>
    <row r="99" spans="3:3" ht="16.5" thickBot="1" x14ac:dyDescent="0.3">
      <c r="C99" s="17"/>
    </row>
    <row r="100" spans="3:3" ht="16.5" thickBot="1" x14ac:dyDescent="0.3">
      <c r="C100" s="17"/>
    </row>
    <row r="101" spans="3:3" ht="16.5" thickBot="1" x14ac:dyDescent="0.3">
      <c r="C101" s="17"/>
    </row>
    <row r="102" spans="3:3" ht="16.5" thickBot="1" x14ac:dyDescent="0.3">
      <c r="C102" s="17"/>
    </row>
    <row r="103" spans="3:3" ht="16.5" thickBot="1" x14ac:dyDescent="0.3">
      <c r="C103" s="17"/>
    </row>
    <row r="104" spans="3:3" ht="16.5" thickBot="1" x14ac:dyDescent="0.3">
      <c r="C104" s="17"/>
    </row>
    <row r="105" spans="3:3" ht="16.5" thickBot="1" x14ac:dyDescent="0.3">
      <c r="C105" s="18"/>
    </row>
    <row r="106" spans="3:3" ht="16.5" thickBot="1" x14ac:dyDescent="0.3">
      <c r="C106" s="17"/>
    </row>
    <row r="107" spans="3:3" ht="16.5" thickBot="1" x14ac:dyDescent="0.3">
      <c r="C107" s="17"/>
    </row>
    <row r="108" spans="3:3" ht="16.5" thickBot="1" x14ac:dyDescent="0.3">
      <c r="C108" s="17"/>
    </row>
    <row r="109" spans="3:3" ht="16.5" thickBot="1" x14ac:dyDescent="0.3">
      <c r="C109" s="17"/>
    </row>
    <row r="110" spans="3:3" ht="16.5" thickBot="1" x14ac:dyDescent="0.3">
      <c r="C110" s="17"/>
    </row>
    <row r="111" spans="3:3" ht="16.5" thickBot="1" x14ac:dyDescent="0.3">
      <c r="C111" s="17"/>
    </row>
    <row r="112" spans="3:3" ht="16.5" thickBot="1" x14ac:dyDescent="0.3">
      <c r="C112" s="17"/>
    </row>
    <row r="113" spans="3:3" ht="16.5" thickBot="1" x14ac:dyDescent="0.3">
      <c r="C113" s="17"/>
    </row>
    <row r="114" spans="3:3" ht="16.5" thickBot="1" x14ac:dyDescent="0.3">
      <c r="C114" s="17"/>
    </row>
    <row r="115" spans="3:3" ht="16.5" thickBot="1" x14ac:dyDescent="0.3">
      <c r="C115" s="17"/>
    </row>
    <row r="116" spans="3:3" ht="16.5" thickBot="1" x14ac:dyDescent="0.3">
      <c r="C116" s="17"/>
    </row>
    <row r="117" spans="3:3" ht="16.5" thickBot="1" x14ac:dyDescent="0.3">
      <c r="C117" s="17"/>
    </row>
    <row r="118" spans="3:3" ht="16.5" thickBot="1" x14ac:dyDescent="0.3">
      <c r="C118" s="17"/>
    </row>
    <row r="119" spans="3:3" ht="16.5" thickBot="1" x14ac:dyDescent="0.3">
      <c r="C119" s="17"/>
    </row>
    <row r="120" spans="3:3" ht="16.5" thickBot="1" x14ac:dyDescent="0.3">
      <c r="C120" s="17"/>
    </row>
    <row r="121" spans="3:3" ht="16.5" thickBot="1" x14ac:dyDescent="0.3">
      <c r="C121" s="17"/>
    </row>
    <row r="122" spans="3:3" ht="16.5" thickBot="1" x14ac:dyDescent="0.3">
      <c r="C122" s="17"/>
    </row>
    <row r="123" spans="3:3" ht="16.5" thickBot="1" x14ac:dyDescent="0.3">
      <c r="C123" s="17"/>
    </row>
    <row r="124" spans="3:3" ht="16.5" thickBot="1" x14ac:dyDescent="0.3">
      <c r="C124" s="17"/>
    </row>
    <row r="125" spans="3:3" ht="16.5" thickBot="1" x14ac:dyDescent="0.3">
      <c r="C125" s="17"/>
    </row>
    <row r="126" spans="3:3" ht="16.5" thickBot="1" x14ac:dyDescent="0.3">
      <c r="C126" s="17"/>
    </row>
    <row r="127" spans="3:3" ht="16.5" thickBot="1" x14ac:dyDescent="0.3">
      <c r="C127" s="17"/>
    </row>
    <row r="128" spans="3:3" ht="16.5" thickBot="1" x14ac:dyDescent="0.3">
      <c r="C128" s="17"/>
    </row>
    <row r="129" spans="3:3" ht="16.5" thickBot="1" x14ac:dyDescent="0.3">
      <c r="C129" s="17"/>
    </row>
    <row r="130" spans="3:3" ht="16.5" thickBot="1" x14ac:dyDescent="0.3">
      <c r="C130" s="17"/>
    </row>
    <row r="131" spans="3:3" ht="16.5" thickBot="1" x14ac:dyDescent="0.3">
      <c r="C131" s="18"/>
    </row>
    <row r="132" spans="3:3" ht="16.5" thickBot="1" x14ac:dyDescent="0.3">
      <c r="C132" s="17"/>
    </row>
    <row r="133" spans="3:3" ht="16.5" thickBot="1" x14ac:dyDescent="0.3">
      <c r="C133" s="17"/>
    </row>
    <row r="134" spans="3:3" ht="16.5" thickBot="1" x14ac:dyDescent="0.3">
      <c r="C134" s="18"/>
    </row>
    <row r="135" spans="3:3" ht="16.5" thickBot="1" x14ac:dyDescent="0.3">
      <c r="C135" s="18"/>
    </row>
    <row r="136" spans="3:3" ht="16.5" thickBot="1" x14ac:dyDescent="0.3">
      <c r="C136" s="17"/>
    </row>
    <row r="137" spans="3:3" ht="16.5" thickBot="1" x14ac:dyDescent="0.3">
      <c r="C137" s="17"/>
    </row>
    <row r="138" spans="3:3" ht="16.5" thickBot="1" x14ac:dyDescent="0.3">
      <c r="C138" s="18"/>
    </row>
    <row r="139" spans="3:3" ht="16.5" thickBot="1" x14ac:dyDescent="0.3">
      <c r="C139" s="17"/>
    </row>
    <row r="140" spans="3:3" ht="16.5" thickBot="1" x14ac:dyDescent="0.3">
      <c r="C140" s="17"/>
    </row>
    <row r="141" spans="3:3" ht="16.5" thickBot="1" x14ac:dyDescent="0.3">
      <c r="C141" s="17"/>
    </row>
    <row r="142" spans="3:3" ht="16.5" thickBot="1" x14ac:dyDescent="0.3">
      <c r="C142" s="17"/>
    </row>
    <row r="143" spans="3:3" ht="16.5" thickBot="1" x14ac:dyDescent="0.3">
      <c r="C143" s="17"/>
    </row>
    <row r="144" spans="3:3" ht="16.5" thickBot="1" x14ac:dyDescent="0.3">
      <c r="C144" s="17"/>
    </row>
    <row r="145" spans="3:3" ht="16.5" thickBot="1" x14ac:dyDescent="0.3">
      <c r="C145" s="17"/>
    </row>
    <row r="146" spans="3:3" ht="16.5" thickBot="1" x14ac:dyDescent="0.3">
      <c r="C146" s="17"/>
    </row>
    <row r="147" spans="3:3" ht="16.5" thickBot="1" x14ac:dyDescent="0.3">
      <c r="C147" s="17"/>
    </row>
    <row r="148" spans="3:3" ht="16.5" thickBot="1" x14ac:dyDescent="0.3">
      <c r="C148" s="17"/>
    </row>
    <row r="149" spans="3:3" ht="16.5" thickBot="1" x14ac:dyDescent="0.3">
      <c r="C149" s="17"/>
    </row>
    <row r="150" spans="3:3" ht="16.5" thickBot="1" x14ac:dyDescent="0.3">
      <c r="C150" s="17"/>
    </row>
    <row r="151" spans="3:3" ht="16.5" thickBot="1" x14ac:dyDescent="0.3">
      <c r="C151" s="17"/>
    </row>
    <row r="152" spans="3:3" ht="16.5" thickBot="1" x14ac:dyDescent="0.3">
      <c r="C152" s="17"/>
    </row>
    <row r="153" spans="3:3" ht="16.5" thickBot="1" x14ac:dyDescent="0.3">
      <c r="C153" s="17"/>
    </row>
    <row r="154" spans="3:3" ht="16.5" thickBot="1" x14ac:dyDescent="0.3">
      <c r="C154" s="17"/>
    </row>
    <row r="155" spans="3:3" ht="16.5" thickBot="1" x14ac:dyDescent="0.3">
      <c r="C155" s="17"/>
    </row>
    <row r="156" spans="3:3" ht="16.5" thickBot="1" x14ac:dyDescent="0.3">
      <c r="C156" s="17"/>
    </row>
    <row r="157" spans="3:3" ht="16.5" thickBot="1" x14ac:dyDescent="0.3">
      <c r="C157" s="17"/>
    </row>
    <row r="158" spans="3:3" ht="16.5" thickBot="1" x14ac:dyDescent="0.3">
      <c r="C158" s="17"/>
    </row>
    <row r="159" spans="3:3" ht="16.5" thickBot="1" x14ac:dyDescent="0.3">
      <c r="C159" s="17"/>
    </row>
    <row r="160" spans="3:3" ht="16.5" thickBot="1" x14ac:dyDescent="0.3">
      <c r="C160" s="17"/>
    </row>
    <row r="161" spans="3:3" ht="16.5" thickBot="1" x14ac:dyDescent="0.3">
      <c r="C161" s="17"/>
    </row>
    <row r="162" spans="3:3" ht="16.5" thickBot="1" x14ac:dyDescent="0.3">
      <c r="C162" s="17"/>
    </row>
    <row r="163" spans="3:3" ht="16.5" thickBot="1" x14ac:dyDescent="0.3">
      <c r="C163" s="17"/>
    </row>
    <row r="164" spans="3:3" ht="16.5" thickBot="1" x14ac:dyDescent="0.3">
      <c r="C164" s="17"/>
    </row>
    <row r="165" spans="3:3" ht="16.5" thickBot="1" x14ac:dyDescent="0.3">
      <c r="C165" s="17"/>
    </row>
    <row r="166" spans="3:3" ht="16.5" thickBot="1" x14ac:dyDescent="0.3">
      <c r="C166" s="17"/>
    </row>
    <row r="167" spans="3:3" ht="16.5" thickBot="1" x14ac:dyDescent="0.3">
      <c r="C167" s="17"/>
    </row>
    <row r="168" spans="3:3" ht="16.5" thickBot="1" x14ac:dyDescent="0.3">
      <c r="C168" s="17"/>
    </row>
    <row r="169" spans="3:3" ht="16.5" thickBot="1" x14ac:dyDescent="0.3">
      <c r="C169" s="17"/>
    </row>
    <row r="170" spans="3:3" ht="16.5" thickBot="1" x14ac:dyDescent="0.3">
      <c r="C170" s="19"/>
    </row>
    <row r="171" spans="3:3" ht="16.5" thickBot="1" x14ac:dyDescent="0.3">
      <c r="C171" s="18"/>
    </row>
    <row r="172" spans="3:3" ht="16.5" thickBot="1" x14ac:dyDescent="0.3">
      <c r="C172" s="17"/>
    </row>
    <row r="173" spans="3:3" ht="16.5" thickBot="1" x14ac:dyDescent="0.3">
      <c r="C173" s="17"/>
    </row>
    <row r="174" spans="3:3" ht="16.5" thickBot="1" x14ac:dyDescent="0.3">
      <c r="C174" s="17"/>
    </row>
    <row r="175" spans="3:3" ht="16.5" thickBot="1" x14ac:dyDescent="0.3">
      <c r="C175" s="17"/>
    </row>
    <row r="176" spans="3:3" ht="16.5" thickBot="1" x14ac:dyDescent="0.3">
      <c r="C176" s="17"/>
    </row>
    <row r="177" spans="3:3" ht="16.5" thickBot="1" x14ac:dyDescent="0.3">
      <c r="C177" s="20"/>
    </row>
  </sheetData>
  <sheetProtection algorithmName="SHA-512" hashValue="PDV79pxWHMP9p1jaTilGQ6aBzDl/zW6c+Xzj6yRt/BYJ8Ta1+MDW8Mm1IYzlQDGQ+fbaBksYme1ifKBQ0NMBHQ==" saltValue="panAINJJ/+ef/XCuyqVJGg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A6:G89">
    <sortCondition ref="B5"/>
  </sortState>
  <mergeCells count="19">
    <mergeCell ref="A3:A4"/>
    <mergeCell ref="B1:H1"/>
    <mergeCell ref="M2:M4"/>
    <mergeCell ref="N2:N4"/>
    <mergeCell ref="L2:L4"/>
    <mergeCell ref="L1:P1"/>
    <mergeCell ref="R1:S1"/>
    <mergeCell ref="W1:X1"/>
    <mergeCell ref="B2:B4"/>
    <mergeCell ref="C2:C4"/>
    <mergeCell ref="D2:D4"/>
    <mergeCell ref="E2:F3"/>
    <mergeCell ref="G2:H3"/>
    <mergeCell ref="O2:O4"/>
    <mergeCell ref="P2:P4"/>
    <mergeCell ref="R2:R4"/>
    <mergeCell ref="S2:S4"/>
    <mergeCell ref="W2:W4"/>
    <mergeCell ref="X2:X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K77"/>
  <sheetViews>
    <sheetView showGridLines="0" zoomScale="80" zoomScaleNormal="80" workbookViewId="0">
      <pane xSplit="2" ySplit="10" topLeftCell="C44" activePane="bottomRight" state="frozen"/>
      <selection pane="topRight" activeCell="C1" sqref="C1"/>
      <selection pane="bottomLeft" activeCell="A4" sqref="A4"/>
      <selection pane="bottomRight" activeCell="G72" sqref="G72"/>
    </sheetView>
  </sheetViews>
  <sheetFormatPr defaultColWidth="9.140625" defaultRowHeight="15.75" x14ac:dyDescent="0.25"/>
  <cols>
    <col min="1" max="1" width="3" style="1" customWidth="1"/>
    <col min="2" max="2" width="93.5703125" style="1" customWidth="1"/>
    <col min="3" max="3" width="21" style="1" bestFit="1" customWidth="1"/>
    <col min="4" max="4" width="49" style="1" customWidth="1"/>
    <col min="5" max="5" width="23.42578125" style="1" bestFit="1" customWidth="1"/>
    <col min="6" max="6" width="18.42578125" style="1" bestFit="1" customWidth="1"/>
    <col min="7" max="8" width="22.42578125" style="1" customWidth="1"/>
    <col min="9" max="9" width="13.140625" style="22" customWidth="1"/>
    <col min="10" max="10" width="48.42578125" style="1" customWidth="1"/>
    <col min="11" max="16384" width="9.140625" style="1"/>
  </cols>
  <sheetData>
    <row r="1" spans="2:10" x14ac:dyDescent="0.25">
      <c r="B1" s="21" t="s">
        <v>64</v>
      </c>
      <c r="C1" s="338" t="s">
        <v>243</v>
      </c>
      <c r="D1" s="338"/>
      <c r="E1" s="338"/>
      <c r="F1" s="338"/>
      <c r="J1" s="23"/>
    </row>
    <row r="2" spans="2:10" x14ac:dyDescent="0.25">
      <c r="B2" s="21" t="s">
        <v>244</v>
      </c>
      <c r="C2" s="338" t="s">
        <v>246</v>
      </c>
      <c r="D2" s="338"/>
      <c r="E2" s="338"/>
      <c r="F2" s="338"/>
      <c r="J2" s="23"/>
    </row>
    <row r="3" spans="2:10" x14ac:dyDescent="0.25">
      <c r="B3" s="21" t="s">
        <v>65</v>
      </c>
      <c r="C3" s="338"/>
      <c r="D3" s="338"/>
      <c r="E3" s="338"/>
      <c r="F3" s="338"/>
      <c r="J3" s="23"/>
    </row>
    <row r="4" spans="2:10" x14ac:dyDescent="0.25">
      <c r="B4" s="21" t="s">
        <v>62</v>
      </c>
      <c r="C4" s="338" t="s">
        <v>187</v>
      </c>
      <c r="D4" s="338"/>
      <c r="E4" s="338"/>
      <c r="F4" s="338"/>
      <c r="J4" s="23"/>
    </row>
    <row r="5" spans="2:10" x14ac:dyDescent="0.25">
      <c r="B5" s="21" t="s">
        <v>66</v>
      </c>
      <c r="C5" s="338" t="s">
        <v>211</v>
      </c>
      <c r="D5" s="338"/>
      <c r="E5" s="338"/>
      <c r="F5" s="338"/>
      <c r="J5" s="23"/>
    </row>
    <row r="6" spans="2:10" x14ac:dyDescent="0.25">
      <c r="B6" s="21" t="s">
        <v>224</v>
      </c>
      <c r="C6" s="338" t="s">
        <v>316</v>
      </c>
      <c r="D6" s="338"/>
      <c r="E6" s="338"/>
      <c r="F6" s="338"/>
      <c r="J6" s="23"/>
    </row>
    <row r="7" spans="2:10" x14ac:dyDescent="0.25">
      <c r="B7" s="21" t="s">
        <v>63</v>
      </c>
      <c r="C7" s="338">
        <v>20000</v>
      </c>
      <c r="D7" s="338"/>
      <c r="E7" s="338"/>
      <c r="F7" s="338"/>
      <c r="J7" s="23"/>
    </row>
    <row r="9" spans="2:10" ht="16.5" thickBot="1" x14ac:dyDescent="0.3">
      <c r="B9" s="2" t="s">
        <v>54</v>
      </c>
      <c r="C9" s="2"/>
      <c r="D9" s="2"/>
      <c r="E9" s="21" t="s">
        <v>57</v>
      </c>
      <c r="F9" s="24">
        <v>12</v>
      </c>
    </row>
    <row r="10" spans="2:10" ht="62.1" customHeight="1" x14ac:dyDescent="0.25">
      <c r="B10" s="232" t="s">
        <v>17</v>
      </c>
      <c r="C10" s="233"/>
      <c r="D10" s="233" t="s">
        <v>258</v>
      </c>
      <c r="E10" s="233"/>
      <c r="F10" s="233"/>
      <c r="G10" s="233" t="s">
        <v>282</v>
      </c>
      <c r="H10" s="233" t="s">
        <v>283</v>
      </c>
      <c r="I10" s="233" t="s">
        <v>297</v>
      </c>
      <c r="J10" s="234" t="s">
        <v>16</v>
      </c>
    </row>
    <row r="11" spans="2:10" ht="22.5" customHeight="1" x14ac:dyDescent="0.25">
      <c r="B11" s="235" t="s">
        <v>29</v>
      </c>
      <c r="C11" s="25"/>
      <c r="D11" s="26"/>
      <c r="E11" s="26"/>
      <c r="F11" s="27"/>
      <c r="G11" s="28">
        <f>SUM(G12,G13)</f>
        <v>0</v>
      </c>
      <c r="H11" s="29">
        <f>SUM(H12,H13)</f>
        <v>0</v>
      </c>
      <c r="I11" s="30" t="str">
        <f t="shared" ref="I11:I16" si="0">IF($H$69=0,"",H11/$H$69)</f>
        <v/>
      </c>
      <c r="J11" s="206"/>
    </row>
    <row r="12" spans="2:10" ht="24.75" customHeight="1" x14ac:dyDescent="0.25">
      <c r="B12" s="236" t="s">
        <v>219</v>
      </c>
      <c r="C12" s="31"/>
      <c r="D12" s="32"/>
      <c r="E12" s="32"/>
      <c r="F12" s="33"/>
      <c r="G12" s="34">
        <f>H12/$F$9</f>
        <v>0</v>
      </c>
      <c r="H12" s="34">
        <f>SUM('Расчет ФОТ'!P7:T7)-'Расчет ФОТ'!U7</f>
        <v>0</v>
      </c>
      <c r="I12" s="207" t="str">
        <f t="shared" si="0"/>
        <v/>
      </c>
      <c r="J12" s="208"/>
    </row>
    <row r="13" spans="2:10" ht="22.5" customHeight="1" x14ac:dyDescent="0.25">
      <c r="B13" s="237" t="s">
        <v>23</v>
      </c>
      <c r="C13" s="35"/>
      <c r="D13" s="152"/>
      <c r="E13" s="152"/>
      <c r="F13" s="238"/>
      <c r="G13" s="36">
        <f>H13/$F$9</f>
        <v>0</v>
      </c>
      <c r="H13" s="239">
        <f>SUM(H14:H15)</f>
        <v>0</v>
      </c>
      <c r="I13" s="30" t="str">
        <f t="shared" si="0"/>
        <v/>
      </c>
      <c r="J13" s="209"/>
    </row>
    <row r="14" spans="2:10" x14ac:dyDescent="0.25">
      <c r="B14" s="240" t="s">
        <v>19</v>
      </c>
      <c r="C14" s="37">
        <v>0.13</v>
      </c>
      <c r="D14" s="153"/>
      <c r="E14" s="241"/>
      <c r="F14" s="242"/>
      <c r="G14" s="38">
        <f>H14/$F$9</f>
        <v>0</v>
      </c>
      <c r="H14" s="47">
        <f>'Расчет ФОТ'!U7</f>
        <v>0</v>
      </c>
      <c r="I14" s="81" t="str">
        <f t="shared" si="0"/>
        <v/>
      </c>
      <c r="J14" s="209"/>
    </row>
    <row r="15" spans="2:10" ht="16.5" thickBot="1" x14ac:dyDescent="0.3">
      <c r="B15" s="306" t="s">
        <v>334</v>
      </c>
      <c r="C15" s="243">
        <v>0.30499999999999999</v>
      </c>
      <c r="D15" s="153"/>
      <c r="E15" s="241"/>
      <c r="F15" s="244"/>
      <c r="G15" s="38">
        <f>H15/$F$9</f>
        <v>0</v>
      </c>
      <c r="H15" s="38">
        <f>'Расчет ФОТ'!V7</f>
        <v>0</v>
      </c>
      <c r="I15" s="81" t="str">
        <f t="shared" si="0"/>
        <v/>
      </c>
      <c r="J15" s="215"/>
    </row>
    <row r="16" spans="2:10" ht="21.75" customHeight="1" x14ac:dyDescent="0.25">
      <c r="B16" s="245" t="s">
        <v>8</v>
      </c>
      <c r="C16" s="43" t="s">
        <v>18</v>
      </c>
      <c r="D16" s="43"/>
      <c r="E16" s="44" t="s">
        <v>30</v>
      </c>
      <c r="F16" s="246"/>
      <c r="G16" s="247">
        <f>SUM(G17:G20)</f>
        <v>0</v>
      </c>
      <c r="H16" s="248">
        <f>SUM(H17:H20)</f>
        <v>0</v>
      </c>
      <c r="I16" s="54" t="str">
        <f t="shared" si="0"/>
        <v/>
      </c>
      <c r="J16" s="55"/>
    </row>
    <row r="17" spans="2:10" x14ac:dyDescent="0.25">
      <c r="B17" s="249" t="s">
        <v>7</v>
      </c>
      <c r="C17" s="45"/>
      <c r="D17" s="45"/>
      <c r="E17" s="46"/>
      <c r="F17" s="57"/>
      <c r="G17" s="38">
        <f>H17/$F$9</f>
        <v>0</v>
      </c>
      <c r="H17" s="47">
        <f>C17*E17</f>
        <v>0</v>
      </c>
      <c r="I17" s="39"/>
      <c r="J17" s="58"/>
    </row>
    <row r="18" spans="2:10" x14ac:dyDescent="0.25">
      <c r="B18" s="249" t="s">
        <v>248</v>
      </c>
      <c r="C18" s="45"/>
      <c r="D18" s="45"/>
      <c r="E18" s="46"/>
      <c r="F18" s="57"/>
      <c r="G18" s="38">
        <f t="shared" ref="G18:G19" si="1">H18/$F$9</f>
        <v>0</v>
      </c>
      <c r="H18" s="47">
        <f t="shared" ref="H18:H19" si="2">C18*E18</f>
        <v>0</v>
      </c>
      <c r="I18" s="39"/>
      <c r="J18" s="58"/>
    </row>
    <row r="19" spans="2:10" x14ac:dyDescent="0.25">
      <c r="B19" s="249" t="s">
        <v>253</v>
      </c>
      <c r="C19" s="45"/>
      <c r="D19" s="45"/>
      <c r="E19" s="46"/>
      <c r="F19" s="57"/>
      <c r="G19" s="38">
        <f t="shared" si="1"/>
        <v>0</v>
      </c>
      <c r="H19" s="47">
        <f t="shared" si="2"/>
        <v>0</v>
      </c>
      <c r="I19" s="39"/>
      <c r="J19" s="58"/>
    </row>
    <row r="20" spans="2:10" ht="16.5" thickBot="1" x14ac:dyDescent="0.3">
      <c r="B20" s="250" t="s">
        <v>6</v>
      </c>
      <c r="C20" s="60"/>
      <c r="D20" s="60"/>
      <c r="E20" s="61"/>
      <c r="F20" s="48"/>
      <c r="G20" s="42">
        <f>H20/$F$9</f>
        <v>0</v>
      </c>
      <c r="H20" s="41">
        <f>C20*E20</f>
        <v>0</v>
      </c>
      <c r="I20" s="49"/>
      <c r="J20" s="62"/>
    </row>
    <row r="21" spans="2:10" ht="22.5" customHeight="1" x14ac:dyDescent="0.25">
      <c r="B21" s="50" t="s">
        <v>1</v>
      </c>
      <c r="C21" s="43" t="s">
        <v>18</v>
      </c>
      <c r="D21" s="43"/>
      <c r="E21" s="44" t="s">
        <v>30</v>
      </c>
      <c r="F21" s="51"/>
      <c r="G21" s="52">
        <f>SUM(G22:G29)</f>
        <v>0</v>
      </c>
      <c r="H21" s="53">
        <f>SUM(H22:H29)</f>
        <v>0</v>
      </c>
      <c r="I21" s="30" t="str">
        <f>IF($H$69=0,"",H21/$H$69)</f>
        <v/>
      </c>
      <c r="J21" s="55"/>
    </row>
    <row r="22" spans="2:10" x14ac:dyDescent="0.25">
      <c r="B22" s="56" t="s">
        <v>31</v>
      </c>
      <c r="C22" s="45"/>
      <c r="D22" s="45"/>
      <c r="E22" s="46"/>
      <c r="F22" s="57"/>
      <c r="G22" s="38">
        <f>H22/$F$9</f>
        <v>0</v>
      </c>
      <c r="H22" s="47">
        <f>C22*E22</f>
        <v>0</v>
      </c>
      <c r="I22" s="39"/>
      <c r="J22" s="58"/>
    </row>
    <row r="23" spans="2:10" x14ac:dyDescent="0.25">
      <c r="B23" s="56" t="s">
        <v>32</v>
      </c>
      <c r="C23" s="45"/>
      <c r="D23" s="45"/>
      <c r="E23" s="46"/>
      <c r="F23" s="57"/>
      <c r="G23" s="38">
        <f t="shared" ref="G23:G27" si="3">H23/$F$9</f>
        <v>0</v>
      </c>
      <c r="H23" s="47">
        <f t="shared" ref="H23:H27" si="4">C23*E23</f>
        <v>0</v>
      </c>
      <c r="I23" s="39"/>
      <c r="J23" s="58"/>
    </row>
    <row r="24" spans="2:10" x14ac:dyDescent="0.25">
      <c r="B24" s="56" t="s">
        <v>33</v>
      </c>
      <c r="C24" s="45"/>
      <c r="D24" s="45"/>
      <c r="E24" s="46"/>
      <c r="F24" s="57"/>
      <c r="G24" s="38">
        <f t="shared" si="3"/>
        <v>0</v>
      </c>
      <c r="H24" s="47">
        <f t="shared" si="4"/>
        <v>0</v>
      </c>
      <c r="I24" s="39"/>
      <c r="J24" s="58"/>
    </row>
    <row r="25" spans="2:10" x14ac:dyDescent="0.25">
      <c r="B25" s="56" t="s">
        <v>317</v>
      </c>
      <c r="C25" s="45"/>
      <c r="D25" s="45"/>
      <c r="E25" s="46"/>
      <c r="F25" s="57"/>
      <c r="G25" s="38">
        <f t="shared" si="3"/>
        <v>0</v>
      </c>
      <c r="H25" s="47">
        <f t="shared" si="4"/>
        <v>0</v>
      </c>
      <c r="I25" s="39"/>
      <c r="J25" s="58"/>
    </row>
    <row r="26" spans="2:10" x14ac:dyDescent="0.25">
      <c r="B26" s="56" t="s">
        <v>318</v>
      </c>
      <c r="C26" s="45"/>
      <c r="D26" s="45"/>
      <c r="E26" s="46"/>
      <c r="F26" s="57"/>
      <c r="G26" s="38">
        <f t="shared" si="3"/>
        <v>0</v>
      </c>
      <c r="H26" s="47">
        <f t="shared" si="4"/>
        <v>0</v>
      </c>
      <c r="I26" s="39"/>
      <c r="J26" s="58"/>
    </row>
    <row r="27" spans="2:10" x14ac:dyDescent="0.25">
      <c r="B27" s="56" t="s">
        <v>319</v>
      </c>
      <c r="C27" s="45"/>
      <c r="D27" s="45"/>
      <c r="E27" s="46"/>
      <c r="F27" s="57"/>
      <c r="G27" s="38">
        <f t="shared" si="3"/>
        <v>0</v>
      </c>
      <c r="H27" s="47">
        <f t="shared" si="4"/>
        <v>0</v>
      </c>
      <c r="I27" s="39"/>
      <c r="J27" s="58"/>
    </row>
    <row r="28" spans="2:10" x14ac:dyDescent="0.25">
      <c r="B28" s="56" t="s">
        <v>320</v>
      </c>
      <c r="C28" s="45"/>
      <c r="D28" s="45"/>
      <c r="E28" s="46"/>
      <c r="F28" s="57"/>
      <c r="G28" s="38">
        <f>H28/$F$9</f>
        <v>0</v>
      </c>
      <c r="H28" s="47">
        <f>C28*E28</f>
        <v>0</v>
      </c>
      <c r="I28" s="39"/>
      <c r="J28" s="58"/>
    </row>
    <row r="29" spans="2:10" ht="16.5" thickBot="1" x14ac:dyDescent="0.3">
      <c r="B29" s="59" t="s">
        <v>321</v>
      </c>
      <c r="C29" s="60"/>
      <c r="D29" s="60"/>
      <c r="E29" s="61"/>
      <c r="F29" s="48"/>
      <c r="G29" s="38">
        <f>H29/$F$9</f>
        <v>0</v>
      </c>
      <c r="H29" s="47">
        <f>C29*E29</f>
        <v>0</v>
      </c>
      <c r="I29" s="49"/>
      <c r="J29" s="62"/>
    </row>
    <row r="30" spans="2:10" ht="22.5" customHeight="1" x14ac:dyDescent="0.25">
      <c r="B30" s="50" t="s">
        <v>2</v>
      </c>
      <c r="C30" s="43" t="s">
        <v>18</v>
      </c>
      <c r="D30" s="43"/>
      <c r="E30" s="44" t="s">
        <v>30</v>
      </c>
      <c r="F30" s="51"/>
      <c r="G30" s="52">
        <f>SUM(G31:G38)</f>
        <v>0</v>
      </c>
      <c r="H30" s="53">
        <f>SUM(H31:H38)</f>
        <v>0</v>
      </c>
      <c r="I30" s="30" t="str">
        <f>IF($H$69=0,"",H30/$H$69)</f>
        <v/>
      </c>
      <c r="J30" s="55"/>
    </row>
    <row r="31" spans="2:10" ht="18" customHeight="1" x14ac:dyDescent="0.25">
      <c r="B31" s="56" t="s">
        <v>39</v>
      </c>
      <c r="C31" s="45"/>
      <c r="D31" s="45"/>
      <c r="E31" s="46"/>
      <c r="F31" s="57"/>
      <c r="G31" s="38">
        <f>H31/$F$9</f>
        <v>0</v>
      </c>
      <c r="H31" s="47">
        <f>C31*E31</f>
        <v>0</v>
      </c>
      <c r="I31" s="39"/>
      <c r="J31" s="58"/>
    </row>
    <row r="32" spans="2:10" ht="18" customHeight="1" x14ac:dyDescent="0.25">
      <c r="B32" s="56" t="s">
        <v>34</v>
      </c>
      <c r="C32" s="45"/>
      <c r="D32" s="45"/>
      <c r="E32" s="46"/>
      <c r="F32" s="57"/>
      <c r="G32" s="38">
        <f t="shared" ref="G32:G35" si="5">H32/$F$9</f>
        <v>0</v>
      </c>
      <c r="H32" s="47">
        <f t="shared" ref="H32:H35" si="6">C32*E32</f>
        <v>0</v>
      </c>
      <c r="I32" s="39"/>
      <c r="J32" s="58"/>
    </row>
    <row r="33" spans="2:10" ht="18" customHeight="1" x14ac:dyDescent="0.25">
      <c r="B33" s="56" t="s">
        <v>249</v>
      </c>
      <c r="C33" s="45"/>
      <c r="D33" s="45"/>
      <c r="E33" s="46"/>
      <c r="F33" s="57"/>
      <c r="G33" s="38">
        <f t="shared" si="5"/>
        <v>0</v>
      </c>
      <c r="H33" s="47">
        <f t="shared" si="6"/>
        <v>0</v>
      </c>
      <c r="I33" s="39"/>
      <c r="J33" s="58"/>
    </row>
    <row r="34" spans="2:10" ht="18" customHeight="1" x14ac:dyDescent="0.25">
      <c r="B34" s="56" t="s">
        <v>250</v>
      </c>
      <c r="C34" s="45"/>
      <c r="D34" s="45"/>
      <c r="E34" s="46"/>
      <c r="F34" s="57"/>
      <c r="G34" s="38">
        <f t="shared" si="5"/>
        <v>0</v>
      </c>
      <c r="H34" s="47">
        <f t="shared" si="6"/>
        <v>0</v>
      </c>
      <c r="I34" s="39"/>
      <c r="J34" s="58"/>
    </row>
    <row r="35" spans="2:10" ht="18" customHeight="1" x14ac:dyDescent="0.25">
      <c r="B35" s="56" t="s">
        <v>322</v>
      </c>
      <c r="C35" s="45"/>
      <c r="D35" s="45"/>
      <c r="E35" s="46"/>
      <c r="F35" s="57"/>
      <c r="G35" s="38">
        <f t="shared" si="5"/>
        <v>0</v>
      </c>
      <c r="H35" s="47">
        <f t="shared" si="6"/>
        <v>0</v>
      </c>
      <c r="I35" s="39"/>
      <c r="J35" s="58"/>
    </row>
    <row r="36" spans="2:10" ht="18" customHeight="1" x14ac:dyDescent="0.25">
      <c r="B36" s="56" t="s">
        <v>323</v>
      </c>
      <c r="C36" s="45"/>
      <c r="D36" s="45"/>
      <c r="E36" s="46"/>
      <c r="F36" s="57"/>
      <c r="G36" s="38">
        <f>H36/$F$9</f>
        <v>0</v>
      </c>
      <c r="H36" s="47">
        <f>C36*E36</f>
        <v>0</v>
      </c>
      <c r="I36" s="39"/>
      <c r="J36" s="58"/>
    </row>
    <row r="37" spans="2:10" ht="18" customHeight="1" x14ac:dyDescent="0.25">
      <c r="B37" s="56" t="s">
        <v>324</v>
      </c>
      <c r="C37" s="45"/>
      <c r="D37" s="45"/>
      <c r="E37" s="46"/>
      <c r="F37" s="57"/>
      <c r="G37" s="38">
        <f>H37/$F$9</f>
        <v>0</v>
      </c>
      <c r="H37" s="47">
        <f>C37*E37</f>
        <v>0</v>
      </c>
      <c r="I37" s="39"/>
      <c r="J37" s="58"/>
    </row>
    <row r="38" spans="2:10" ht="18" customHeight="1" thickBot="1" x14ac:dyDescent="0.3">
      <c r="B38" s="56" t="s">
        <v>325</v>
      </c>
      <c r="C38" s="45"/>
      <c r="D38" s="45"/>
      <c r="E38" s="46"/>
      <c r="F38" s="57"/>
      <c r="G38" s="38">
        <f>H38/$F$9</f>
        <v>0</v>
      </c>
      <c r="H38" s="47">
        <f>C38*E38</f>
        <v>0</v>
      </c>
      <c r="I38" s="49"/>
      <c r="J38" s="62"/>
    </row>
    <row r="39" spans="2:10" x14ac:dyDescent="0.25">
      <c r="B39" s="334" t="s">
        <v>3</v>
      </c>
      <c r="C39" s="63"/>
      <c r="D39" s="63"/>
      <c r="E39" s="63"/>
      <c r="F39" s="64"/>
      <c r="G39" s="52">
        <f>SUM(G41:G47)</f>
        <v>0</v>
      </c>
      <c r="H39" s="65">
        <f>SUM(H41:H47)</f>
        <v>0</v>
      </c>
      <c r="I39" s="54" t="str">
        <f>IF($H$69=0,"",H39/$H$69)</f>
        <v/>
      </c>
      <c r="J39" s="210"/>
    </row>
    <row r="40" spans="2:10" ht="47.25" x14ac:dyDescent="0.25">
      <c r="B40" s="335"/>
      <c r="C40" s="7" t="s">
        <v>18</v>
      </c>
      <c r="D40" s="7"/>
      <c r="E40" s="15" t="s">
        <v>30</v>
      </c>
      <c r="F40" s="15" t="s">
        <v>217</v>
      </c>
      <c r="G40" s="66"/>
      <c r="H40" s="67"/>
      <c r="I40" s="211"/>
      <c r="J40" s="336"/>
    </row>
    <row r="41" spans="2:10" ht="31.5" x14ac:dyDescent="0.25">
      <c r="B41" s="68" t="s">
        <v>41</v>
      </c>
      <c r="C41" s="69"/>
      <c r="D41" s="69"/>
      <c r="E41" s="24"/>
      <c r="F41" s="24">
        <v>60</v>
      </c>
      <c r="G41" s="38">
        <f t="shared" ref="G41:G47" si="7">E41/F41*C41</f>
        <v>0</v>
      </c>
      <c r="H41" s="70">
        <f t="shared" ref="H41:H47" si="8">G41*$F$9</f>
        <v>0</v>
      </c>
      <c r="I41" s="211"/>
      <c r="J41" s="336"/>
    </row>
    <row r="42" spans="2:10" ht="31.5" x14ac:dyDescent="0.25">
      <c r="B42" s="68" t="s">
        <v>215</v>
      </c>
      <c r="C42" s="69"/>
      <c r="D42" s="69"/>
      <c r="E42" s="24"/>
      <c r="F42" s="24">
        <v>24</v>
      </c>
      <c r="G42" s="38">
        <f t="shared" si="7"/>
        <v>0</v>
      </c>
      <c r="H42" s="70">
        <f t="shared" si="8"/>
        <v>0</v>
      </c>
      <c r="I42" s="211"/>
      <c r="J42" s="336"/>
    </row>
    <row r="43" spans="2:10" ht="47.25" x14ac:dyDescent="0.25">
      <c r="B43" s="68" t="s">
        <v>216</v>
      </c>
      <c r="C43" s="69"/>
      <c r="D43" s="69"/>
      <c r="E43" s="24"/>
      <c r="F43" s="24">
        <v>36</v>
      </c>
      <c r="G43" s="38">
        <f t="shared" si="7"/>
        <v>0</v>
      </c>
      <c r="H43" s="70">
        <f t="shared" si="8"/>
        <v>0</v>
      </c>
      <c r="I43" s="211"/>
      <c r="J43" s="336"/>
    </row>
    <row r="44" spans="2:10" ht="31.5" x14ac:dyDescent="0.25">
      <c r="B44" s="68" t="s">
        <v>42</v>
      </c>
      <c r="C44" s="69"/>
      <c r="D44" s="69"/>
      <c r="E44" s="24"/>
      <c r="F44" s="24">
        <v>84</v>
      </c>
      <c r="G44" s="38">
        <f t="shared" si="7"/>
        <v>0</v>
      </c>
      <c r="H44" s="70">
        <f t="shared" si="8"/>
        <v>0</v>
      </c>
      <c r="I44" s="211"/>
      <c r="J44" s="336"/>
    </row>
    <row r="45" spans="2:10" ht="47.25" x14ac:dyDescent="0.25">
      <c r="B45" s="68" t="s">
        <v>44</v>
      </c>
      <c r="C45" s="69"/>
      <c r="D45" s="69"/>
      <c r="E45" s="24"/>
      <c r="F45" s="24">
        <v>84</v>
      </c>
      <c r="G45" s="38">
        <f t="shared" si="7"/>
        <v>0</v>
      </c>
      <c r="H45" s="70">
        <f t="shared" si="8"/>
        <v>0</v>
      </c>
      <c r="I45" s="211"/>
      <c r="J45" s="336"/>
    </row>
    <row r="46" spans="2:10" ht="47.25" x14ac:dyDescent="0.25">
      <c r="B46" s="68" t="s">
        <v>43</v>
      </c>
      <c r="C46" s="69"/>
      <c r="D46" s="69"/>
      <c r="E46" s="24"/>
      <c r="F46" s="24">
        <v>84</v>
      </c>
      <c r="G46" s="38">
        <f t="shared" si="7"/>
        <v>0</v>
      </c>
      <c r="H46" s="70">
        <f t="shared" si="8"/>
        <v>0</v>
      </c>
      <c r="I46" s="211"/>
      <c r="J46" s="336"/>
    </row>
    <row r="47" spans="2:10" ht="32.25" thickBot="1" x14ac:dyDescent="0.3">
      <c r="B47" s="251" t="s">
        <v>289</v>
      </c>
      <c r="C47" s="252"/>
      <c r="D47" s="252"/>
      <c r="E47" s="78"/>
      <c r="F47" s="78">
        <v>36</v>
      </c>
      <c r="G47" s="42">
        <f t="shared" si="7"/>
        <v>0</v>
      </c>
      <c r="H47" s="253">
        <f t="shared" si="8"/>
        <v>0</v>
      </c>
      <c r="I47" s="212"/>
      <c r="J47" s="337"/>
    </row>
    <row r="48" spans="2:10" ht="24.75" customHeight="1" thickBot="1" x14ac:dyDescent="0.3">
      <c r="B48" s="254" t="s">
        <v>35</v>
      </c>
      <c r="C48" s="255"/>
      <c r="D48" s="255"/>
      <c r="E48" s="42"/>
      <c r="F48" s="256"/>
      <c r="G48" s="253">
        <f>H48/$F$9</f>
        <v>0</v>
      </c>
      <c r="H48" s="257">
        <v>0</v>
      </c>
      <c r="I48" s="81" t="str">
        <f>IF($H$69=0,"",H48/$H$69)</f>
        <v/>
      </c>
      <c r="J48" s="213"/>
    </row>
    <row r="49" spans="2:10" ht="22.5" customHeight="1" x14ac:dyDescent="0.25">
      <c r="B49" s="245" t="s">
        <v>4</v>
      </c>
      <c r="C49" s="43" t="s">
        <v>18</v>
      </c>
      <c r="D49" s="43"/>
      <c r="E49" s="44" t="s">
        <v>50</v>
      </c>
      <c r="F49" s="246"/>
      <c r="G49" s="52">
        <f>SUM(G50:G54)</f>
        <v>0</v>
      </c>
      <c r="H49" s="53">
        <f>SUM(H50:H54)</f>
        <v>0</v>
      </c>
      <c r="I49" s="71" t="str">
        <f>IF($H$69=0,"",H49/$H$69)</f>
        <v/>
      </c>
      <c r="J49" s="214"/>
    </row>
    <row r="50" spans="2:10" x14ac:dyDescent="0.25">
      <c r="B50" s="56" t="s">
        <v>9</v>
      </c>
      <c r="C50" s="258"/>
      <c r="D50" s="258"/>
      <c r="E50" s="323"/>
      <c r="F50" s="57"/>
      <c r="G50" s="38">
        <f t="shared" ref="G50:G62" si="9">H50/$F$9</f>
        <v>0</v>
      </c>
      <c r="H50" s="47">
        <f>E50*C50</f>
        <v>0</v>
      </c>
      <c r="I50" s="39"/>
      <c r="J50" s="215"/>
    </row>
    <row r="51" spans="2:10" x14ac:dyDescent="0.25">
      <c r="B51" s="56" t="s">
        <v>10</v>
      </c>
      <c r="C51" s="258"/>
      <c r="D51" s="258"/>
      <c r="E51" s="323"/>
      <c r="F51" s="57"/>
      <c r="G51" s="38">
        <f t="shared" si="9"/>
        <v>0</v>
      </c>
      <c r="H51" s="47">
        <f>E51*C51</f>
        <v>0</v>
      </c>
      <c r="I51" s="39"/>
      <c r="J51" s="215"/>
    </row>
    <row r="52" spans="2:10" x14ac:dyDescent="0.25">
      <c r="B52" s="56" t="s">
        <v>11</v>
      </c>
      <c r="C52" s="258"/>
      <c r="D52" s="258"/>
      <c r="E52" s="323"/>
      <c r="F52" s="57"/>
      <c r="G52" s="38">
        <f t="shared" si="9"/>
        <v>0</v>
      </c>
      <c r="H52" s="47">
        <f>E52*C52</f>
        <v>0</v>
      </c>
      <c r="I52" s="39"/>
      <c r="J52" s="215"/>
    </row>
    <row r="53" spans="2:10" x14ac:dyDescent="0.25">
      <c r="B53" s="56" t="s">
        <v>52</v>
      </c>
      <c r="C53" s="258"/>
      <c r="D53" s="258"/>
      <c r="E53" s="323"/>
      <c r="F53" s="57"/>
      <c r="G53" s="38">
        <f t="shared" si="9"/>
        <v>0</v>
      </c>
      <c r="H53" s="47">
        <f>E53*C53</f>
        <v>0</v>
      </c>
      <c r="I53" s="39"/>
      <c r="J53" s="215"/>
    </row>
    <row r="54" spans="2:10" x14ac:dyDescent="0.25">
      <c r="B54" s="56" t="s">
        <v>53</v>
      </c>
      <c r="C54" s="258"/>
      <c r="D54" s="258"/>
      <c r="E54" s="323"/>
      <c r="F54" s="57"/>
      <c r="G54" s="38">
        <f t="shared" si="9"/>
        <v>0</v>
      </c>
      <c r="H54" s="47">
        <f>E54*C54</f>
        <v>0</v>
      </c>
      <c r="I54" s="216"/>
      <c r="J54" s="215"/>
    </row>
    <row r="55" spans="2:10" ht="22.5" customHeight="1" x14ac:dyDescent="0.25">
      <c r="B55" s="235" t="s">
        <v>5</v>
      </c>
      <c r="C55" s="72"/>
      <c r="D55" s="72"/>
      <c r="E55" s="72"/>
      <c r="F55" s="72"/>
      <c r="G55" s="34">
        <f t="shared" si="9"/>
        <v>0</v>
      </c>
      <c r="H55" s="73">
        <v>0</v>
      </c>
      <c r="I55" s="74" t="str">
        <f t="shared" ref="I55:I67" si="10">IF($H$69=0,"",H55/$H$69)</f>
        <v/>
      </c>
      <c r="J55" s="217"/>
    </row>
    <row r="56" spans="2:10" ht="22.5" customHeight="1" x14ac:dyDescent="0.25">
      <c r="B56" s="235" t="s">
        <v>36</v>
      </c>
      <c r="C56" s="72"/>
      <c r="D56" s="72"/>
      <c r="E56" s="72"/>
      <c r="F56" s="72"/>
      <c r="G56" s="34">
        <f t="shared" si="9"/>
        <v>0</v>
      </c>
      <c r="H56" s="73">
        <v>0</v>
      </c>
      <c r="I56" s="74" t="str">
        <f t="shared" si="10"/>
        <v/>
      </c>
      <c r="J56" s="217"/>
    </row>
    <row r="57" spans="2:10" x14ac:dyDescent="0.25">
      <c r="B57" s="235" t="s">
        <v>40</v>
      </c>
      <c r="C57" s="72"/>
      <c r="D57" s="72"/>
      <c r="E57" s="72"/>
      <c r="F57" s="72"/>
      <c r="G57" s="34">
        <f t="shared" si="9"/>
        <v>0</v>
      </c>
      <c r="H57" s="73">
        <v>0</v>
      </c>
      <c r="I57" s="74" t="str">
        <f t="shared" si="10"/>
        <v/>
      </c>
      <c r="J57" s="218"/>
    </row>
    <row r="58" spans="2:10" x14ac:dyDescent="0.25">
      <c r="B58" s="235" t="s">
        <v>51</v>
      </c>
      <c r="C58" s="72"/>
      <c r="D58" s="72"/>
      <c r="E58" s="72"/>
      <c r="F58" s="72"/>
      <c r="G58" s="34">
        <f t="shared" si="9"/>
        <v>0</v>
      </c>
      <c r="H58" s="73">
        <v>0</v>
      </c>
      <c r="I58" s="74" t="str">
        <f t="shared" si="10"/>
        <v/>
      </c>
      <c r="J58" s="219"/>
    </row>
    <row r="59" spans="2:10" x14ac:dyDescent="0.25">
      <c r="B59" s="235" t="s">
        <v>13</v>
      </c>
      <c r="C59" s="72"/>
      <c r="D59" s="72"/>
      <c r="E59" s="72"/>
      <c r="F59" s="72"/>
      <c r="G59" s="34">
        <f t="shared" si="9"/>
        <v>0</v>
      </c>
      <c r="H59" s="73">
        <v>0</v>
      </c>
      <c r="I59" s="74" t="str">
        <f t="shared" si="10"/>
        <v/>
      </c>
      <c r="J59" s="218"/>
    </row>
    <row r="60" spans="2:10" x14ac:dyDescent="0.25">
      <c r="B60" s="259" t="s">
        <v>12</v>
      </c>
      <c r="C60" s="75"/>
      <c r="D60" s="75"/>
      <c r="E60" s="75"/>
      <c r="F60" s="75"/>
      <c r="G60" s="76">
        <f t="shared" si="9"/>
        <v>0</v>
      </c>
      <c r="H60" s="77">
        <v>0</v>
      </c>
      <c r="I60" s="74" t="str">
        <f t="shared" si="10"/>
        <v/>
      </c>
      <c r="J60" s="220"/>
    </row>
    <row r="61" spans="2:10" x14ac:dyDescent="0.25">
      <c r="B61" s="260"/>
      <c r="C61" s="24"/>
      <c r="D61" s="24"/>
      <c r="E61" s="24"/>
      <c r="F61" s="24"/>
      <c r="G61" s="76">
        <f t="shared" si="9"/>
        <v>0</v>
      </c>
      <c r="H61" s="24"/>
      <c r="I61" s="74" t="str">
        <f t="shared" si="10"/>
        <v/>
      </c>
      <c r="J61" s="221"/>
    </row>
    <row r="62" spans="2:10" ht="16.5" thickBot="1" x14ac:dyDescent="0.3">
      <c r="B62" s="261"/>
      <c r="C62" s="78"/>
      <c r="D62" s="78"/>
      <c r="E62" s="78"/>
      <c r="F62" s="78"/>
      <c r="G62" s="79">
        <f t="shared" si="9"/>
        <v>0</v>
      </c>
      <c r="H62" s="78"/>
      <c r="I62" s="80" t="str">
        <f t="shared" si="10"/>
        <v/>
      </c>
      <c r="J62" s="222"/>
    </row>
    <row r="63" spans="2:10" ht="55.5" customHeight="1" thickBot="1" x14ac:dyDescent="0.3">
      <c r="B63" s="262" t="s">
        <v>25</v>
      </c>
      <c r="C63" s="263"/>
      <c r="D63" s="263"/>
      <c r="E63" s="264"/>
      <c r="F63" s="265"/>
      <c r="G63" s="247">
        <f>SUM(G11,G16,G21,G30,G39,G48,G49,G55,G56,G57,G58,G59,G60,G61:G62)</f>
        <v>0</v>
      </c>
      <c r="H63" s="247">
        <f>SUM(H11,H16,H21,H30,H39,H48,H49,H55,H56,H57,H58,H59,H60,H61:H62)</f>
        <v>0</v>
      </c>
      <c r="I63" s="71" t="str">
        <f t="shared" si="10"/>
        <v/>
      </c>
      <c r="J63" s="223"/>
    </row>
    <row r="64" spans="2:10" ht="48" thickBot="1" x14ac:dyDescent="0.3">
      <c r="B64" s="266" t="s">
        <v>21</v>
      </c>
      <c r="C64" s="82" t="s">
        <v>47</v>
      </c>
      <c r="D64" s="154"/>
      <c r="E64" s="83">
        <v>9.2999999999999999E-2</v>
      </c>
      <c r="F64" s="84" t="s">
        <v>46</v>
      </c>
      <c r="G64" s="85">
        <f>H64/$F$9</f>
        <v>0</v>
      </c>
      <c r="H64" s="86">
        <f>H63*E64</f>
        <v>0</v>
      </c>
      <c r="I64" s="74" t="str">
        <f t="shared" si="10"/>
        <v/>
      </c>
      <c r="J64" s="219"/>
    </row>
    <row r="65" spans="2:11" ht="54" customHeight="1" thickBot="1" x14ac:dyDescent="0.3">
      <c r="B65" s="267" t="s">
        <v>45</v>
      </c>
      <c r="C65" s="82" t="s">
        <v>48</v>
      </c>
      <c r="D65" s="154"/>
      <c r="E65" s="87">
        <v>0.21</v>
      </c>
      <c r="F65" s="88">
        <v>30</v>
      </c>
      <c r="G65" s="89">
        <f>H65/$F$9</f>
        <v>0</v>
      </c>
      <c r="H65" s="90">
        <f>-PMT(E65/12,$F$9,(H11+H16+H39+H48+H49+H55+H56+H57+H58+H59+H60+H61+H62)/365*F65+SUMPRODUCT(C41:C47,E41:E47)*1.2+H21*1.2+H30*1.2)*$F$9-((H11+H16+H39+H48+H49+H55+H56+H57+H58+H59+H60+H61+H62)/365*F65+SUMPRODUCT(C41:C47,E41:E47)*1.2+H21*1.2+H30*1.2)</f>
        <v>0</v>
      </c>
      <c r="I65" s="80" t="str">
        <f t="shared" si="10"/>
        <v/>
      </c>
      <c r="J65" s="224"/>
    </row>
    <row r="66" spans="2:11" ht="21" customHeight="1" thickBot="1" x14ac:dyDescent="0.3">
      <c r="B66" s="268" t="s">
        <v>26</v>
      </c>
      <c r="C66" s="269"/>
      <c r="D66" s="269"/>
      <c r="E66" s="270"/>
      <c r="F66" s="271"/>
      <c r="G66" s="247">
        <f>SUM(G63:G65)</f>
        <v>0</v>
      </c>
      <c r="H66" s="247">
        <f>SUM(H63:H65)</f>
        <v>0</v>
      </c>
      <c r="I66" s="54" t="str">
        <f t="shared" si="10"/>
        <v/>
      </c>
      <c r="J66" s="225"/>
      <c r="K66" s="91"/>
    </row>
    <row r="67" spans="2:11" ht="66.75" customHeight="1" thickBot="1" x14ac:dyDescent="0.3">
      <c r="B67" s="272" t="s">
        <v>27</v>
      </c>
      <c r="C67" s="82" t="s">
        <v>49</v>
      </c>
      <c r="D67" s="154"/>
      <c r="E67" s="87">
        <v>3.2000000000000001E-2</v>
      </c>
      <c r="F67" s="92"/>
      <c r="G67" s="34">
        <f>H67/$F$9</f>
        <v>0</v>
      </c>
      <c r="H67" s="33">
        <f>H66*E67</f>
        <v>0</v>
      </c>
      <c r="I67" s="74" t="str">
        <f t="shared" si="10"/>
        <v/>
      </c>
      <c r="J67" s="219"/>
    </row>
    <row r="68" spans="2:11" ht="16.5" thickBot="1" x14ac:dyDescent="0.3">
      <c r="B68" s="273" t="s">
        <v>188</v>
      </c>
      <c r="C68" s="274">
        <v>0.25</v>
      </c>
      <c r="D68" s="275"/>
      <c r="E68" s="40"/>
      <c r="F68" s="276"/>
      <c r="G68" s="79">
        <f>G67*C68</f>
        <v>0</v>
      </c>
      <c r="H68" s="277">
        <f>H67*C68</f>
        <v>0</v>
      </c>
      <c r="I68" s="80"/>
      <c r="J68" s="224"/>
    </row>
    <row r="69" spans="2:11" ht="22.5" customHeight="1" thickBot="1" x14ac:dyDescent="0.3">
      <c r="B69" s="278" t="s">
        <v>20</v>
      </c>
      <c r="C69" s="319"/>
      <c r="D69" s="279"/>
      <c r="E69" s="280"/>
      <c r="F69" s="281"/>
      <c r="G69" s="282">
        <f>SUM(G66:G67)</f>
        <v>0</v>
      </c>
      <c r="H69" s="282">
        <f>SUM(H66:H67)</f>
        <v>0</v>
      </c>
      <c r="I69" s="226"/>
      <c r="J69" s="227"/>
    </row>
    <row r="70" spans="2:11" ht="22.5" customHeight="1" x14ac:dyDescent="0.25">
      <c r="B70" s="318" t="s">
        <v>24</v>
      </c>
      <c r="C70" s="321">
        <v>0.22</v>
      </c>
      <c r="D70" s="283"/>
      <c r="E70" s="284"/>
      <c r="F70" s="285"/>
      <c r="G70" s="286">
        <f>C70*G69</f>
        <v>0</v>
      </c>
      <c r="H70" s="287">
        <f>C70*H69</f>
        <v>0</v>
      </c>
      <c r="I70" s="228"/>
      <c r="J70" s="229"/>
    </row>
    <row r="71" spans="2:11" ht="25.5" customHeight="1" thickBot="1" x14ac:dyDescent="0.3">
      <c r="B71" s="288" t="s">
        <v>351</v>
      </c>
      <c r="C71" s="320"/>
      <c r="D71" s="289"/>
      <c r="E71" s="289"/>
      <c r="F71" s="290"/>
      <c r="G71" s="291">
        <f>SUM(G69:G70)</f>
        <v>0</v>
      </c>
      <c r="H71" s="291">
        <f>SUM(H69:H70)</f>
        <v>0</v>
      </c>
      <c r="I71" s="230"/>
      <c r="J71" s="231"/>
    </row>
    <row r="73" spans="2:11" x14ac:dyDescent="0.25">
      <c r="H73" s="93"/>
    </row>
    <row r="74" spans="2:11" x14ac:dyDescent="0.25">
      <c r="G74" s="315"/>
      <c r="H74" s="93"/>
    </row>
    <row r="76" spans="2:11" x14ac:dyDescent="0.25">
      <c r="H76" s="95"/>
    </row>
    <row r="77" spans="2:11" x14ac:dyDescent="0.25">
      <c r="H77" s="94"/>
    </row>
  </sheetData>
  <sheetProtection algorithmName="SHA-512" hashValue="LHYx3KK+F7Jr9EiG+oNnbCAziu+X4Ct/ybxsaxTZVHTAnDJdSqqwJQ/QTVK5+fztyNVtzt4LmWxwuLZ6dxh2JA==" saltValue="GrdLNioF/w3GqTGdIi+leA==" spinCount="100000" sheet="1" formatCells="0" formatColumns="0" formatRows="0" insertColumns="0" insertRows="0" insertHyperlinks="0" deleteColumns="0" deleteRows="0" sort="0" autoFilter="0" pivotTables="0"/>
  <mergeCells count="9">
    <mergeCell ref="B39:B40"/>
    <mergeCell ref="J40:J47"/>
    <mergeCell ref="C1:F1"/>
    <mergeCell ref="C3:F3"/>
    <mergeCell ref="C4:F4"/>
    <mergeCell ref="C5:F5"/>
    <mergeCell ref="C6:F6"/>
    <mergeCell ref="C7:F7"/>
    <mergeCell ref="C2:F2"/>
  </mergeCells>
  <phoneticPr fontId="14" type="noConversion"/>
  <pageMargins left="0.70866141732283472" right="0.11811023622047245" top="0.74803149606299213" bottom="0.74803149606299213" header="0.31496062992125984" footer="0.31496062992125984"/>
  <pageSetup paperSize="9" scale="42" orientation="landscape" horizontalDpi="4294967295" verticalDpi="4294967295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200-000000000000}">
          <x14:formula1>
            <xm:f>'Статистическая ЗП'!$U$5:$U$30</xm:f>
          </x14:formula1>
          <xm:sqref>C5:D5</xm:sqref>
        </x14:dataValidation>
        <x14:dataValidation type="list" allowBlank="1" showInputMessage="1" showErrorMessage="1" xr:uid="{00000000-0002-0000-0200-000001000000}">
          <x14:formula1>
            <xm:f>'Статистическая ЗП'!$V$5:$V$6</xm:f>
          </x14:formula1>
          <xm:sqref>C2:F2</xm:sqref>
        </x14:dataValidation>
        <x14:dataValidation type="list" allowBlank="1" showInputMessage="1" showErrorMessage="1" xr:uid="{00000000-0002-0000-0200-000002000000}">
          <x14:formula1>
            <xm:f>'Расчет ФОТ'!$B$213:$B$227</xm:f>
          </x14:formula1>
          <xm:sqref>D17:D20 D22:D29 D31:D38 D41:D47 D50:D54</xm:sqref>
        </x14:dataValidation>
        <x14:dataValidation type="list" allowBlank="1" showInputMessage="1" showErrorMessage="1" xr:uid="{00000000-0002-0000-0200-000003000000}">
          <x14:formula1>
            <xm:f>'Статистическая ЗП'!$K$5:$K$93</xm:f>
          </x14:formula1>
          <xm:sqref>C4:F4</xm:sqref>
        </x14:dataValidation>
        <x14:dataValidation type="list" allowBlank="1" showInputMessage="1" showErrorMessage="1" xr:uid="{0E376DA1-0E36-41EC-96E9-93B64AF53DC6}">
          <x14:formula1>
            <xm:f>'Статистическая ЗП'!$AC$2:$AC$4</xm:f>
          </x14:formula1>
          <xm:sqref>C70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D232"/>
  <sheetViews>
    <sheetView showGridLines="0" zoomScale="80" zoomScaleNormal="80" zoomScaleSheetLayoutView="50" workbookViewId="0">
      <pane xSplit="2" ySplit="5" topLeftCell="C84" activePane="bottomRight" state="frozen"/>
      <selection pane="topRight" activeCell="C1" sqref="C1"/>
      <selection pane="bottomLeft" activeCell="A6" sqref="A6"/>
      <selection pane="bottomRight" activeCell="F7" sqref="F7"/>
    </sheetView>
  </sheetViews>
  <sheetFormatPr defaultColWidth="9.140625" defaultRowHeight="15.75" x14ac:dyDescent="0.25"/>
  <cols>
    <col min="1" max="1" width="3.42578125" style="4" customWidth="1"/>
    <col min="2" max="2" width="49.42578125" style="140" customWidth="1"/>
    <col min="3" max="3" width="11.42578125" style="4" bestFit="1" customWidth="1"/>
    <col min="4" max="4" width="40.7109375" style="4" bestFit="1" customWidth="1"/>
    <col min="5" max="5" width="18.5703125" style="4" customWidth="1"/>
    <col min="6" max="6" width="22.42578125" style="4" bestFit="1" customWidth="1"/>
    <col min="7" max="7" width="13" style="4" customWidth="1"/>
    <col min="8" max="10" width="11" style="4" customWidth="1"/>
    <col min="11" max="21" width="15.42578125" style="4" customWidth="1"/>
    <col min="22" max="22" width="16.42578125" style="4" customWidth="1"/>
    <col min="23" max="25" width="15.42578125" style="4" customWidth="1"/>
    <col min="26" max="27" width="14.85546875" style="4" customWidth="1"/>
    <col min="28" max="29" width="4.42578125" style="4" customWidth="1"/>
    <col min="30" max="30" width="11" style="4" customWidth="1"/>
    <col min="31" max="16384" width="9.140625" style="4"/>
  </cols>
  <sheetData>
    <row r="1" spans="2:30" ht="16.5" thickBot="1" x14ac:dyDescent="0.3"/>
    <row r="2" spans="2:30" ht="15.75" customHeight="1" x14ac:dyDescent="0.25">
      <c r="B2" s="343"/>
      <c r="C2" s="346" t="s">
        <v>226</v>
      </c>
      <c r="D2" s="347"/>
      <c r="E2" s="347"/>
      <c r="F2" s="347"/>
      <c r="G2" s="347"/>
      <c r="H2" s="347"/>
      <c r="I2" s="347"/>
      <c r="J2" s="348"/>
      <c r="K2" s="363" t="s">
        <v>233</v>
      </c>
      <c r="L2" s="363"/>
      <c r="M2" s="363"/>
      <c r="N2" s="363"/>
      <c r="O2" s="363"/>
      <c r="P2" s="364"/>
      <c r="Q2" s="346" t="s">
        <v>306</v>
      </c>
      <c r="R2" s="347"/>
      <c r="S2" s="347"/>
      <c r="T2" s="347"/>
      <c r="U2" s="347"/>
      <c r="V2" s="347"/>
      <c r="W2" s="371" t="s">
        <v>309</v>
      </c>
      <c r="X2" s="359" t="s">
        <v>242</v>
      </c>
      <c r="Y2" s="373" t="s">
        <v>241</v>
      </c>
      <c r="Z2" s="367" t="s">
        <v>240</v>
      </c>
      <c r="AA2" s="369" t="s">
        <v>228</v>
      </c>
    </row>
    <row r="3" spans="2:30" x14ac:dyDescent="0.25">
      <c r="B3" s="344"/>
      <c r="C3" s="349"/>
      <c r="D3" s="350"/>
      <c r="E3" s="350"/>
      <c r="F3" s="350"/>
      <c r="G3" s="350"/>
      <c r="H3" s="350"/>
      <c r="I3" s="350"/>
      <c r="J3" s="351"/>
      <c r="K3" s="355" t="s">
        <v>238</v>
      </c>
      <c r="L3" s="325"/>
      <c r="M3" s="325"/>
      <c r="N3" s="356" t="s">
        <v>237</v>
      </c>
      <c r="O3" s="357"/>
      <c r="P3" s="358"/>
      <c r="Q3" s="349"/>
      <c r="R3" s="350"/>
      <c r="S3" s="350"/>
      <c r="T3" s="350"/>
      <c r="U3" s="350"/>
      <c r="V3" s="350"/>
      <c r="W3" s="372"/>
      <c r="X3" s="325"/>
      <c r="Y3" s="374"/>
      <c r="Z3" s="368"/>
      <c r="AA3" s="370"/>
    </row>
    <row r="4" spans="2:30" ht="96.75" customHeight="1" x14ac:dyDescent="0.25">
      <c r="B4" s="344"/>
      <c r="C4" s="352" t="s">
        <v>28</v>
      </c>
      <c r="D4" s="353" t="s">
        <v>247</v>
      </c>
      <c r="E4" s="342" t="s">
        <v>14</v>
      </c>
      <c r="F4" s="342" t="s">
        <v>287</v>
      </c>
      <c r="G4" s="341" t="s">
        <v>58</v>
      </c>
      <c r="H4" s="341" t="s">
        <v>59</v>
      </c>
      <c r="I4" s="342" t="s">
        <v>15</v>
      </c>
      <c r="J4" s="339" t="s">
        <v>60</v>
      </c>
      <c r="K4" s="361" t="s">
        <v>234</v>
      </c>
      <c r="L4" s="353" t="s">
        <v>235</v>
      </c>
      <c r="M4" s="353" t="s">
        <v>236</v>
      </c>
      <c r="N4" s="353" t="s">
        <v>239</v>
      </c>
      <c r="O4" s="353" t="s">
        <v>308</v>
      </c>
      <c r="P4" s="339" t="s">
        <v>307</v>
      </c>
      <c r="Q4" s="365" t="s">
        <v>229</v>
      </c>
      <c r="R4" s="353" t="s">
        <v>230</v>
      </c>
      <c r="S4" s="353" t="s">
        <v>231</v>
      </c>
      <c r="T4" s="298" t="s">
        <v>232</v>
      </c>
      <c r="U4" s="353" t="s">
        <v>19</v>
      </c>
      <c r="V4" s="305" t="s">
        <v>334</v>
      </c>
      <c r="W4" s="352" t="s">
        <v>227</v>
      </c>
      <c r="X4" s="342"/>
      <c r="Y4" s="360"/>
      <c r="Z4" s="368"/>
      <c r="AA4" s="370"/>
    </row>
    <row r="5" spans="2:30" ht="34.5" customHeight="1" x14ac:dyDescent="0.25">
      <c r="B5" s="345"/>
      <c r="C5" s="352"/>
      <c r="D5" s="354"/>
      <c r="E5" s="342"/>
      <c r="F5" s="342"/>
      <c r="G5" s="341"/>
      <c r="H5" s="341"/>
      <c r="I5" s="342"/>
      <c r="J5" s="340"/>
      <c r="K5" s="362"/>
      <c r="L5" s="354"/>
      <c r="M5" s="354"/>
      <c r="N5" s="354"/>
      <c r="O5" s="354"/>
      <c r="P5" s="340"/>
      <c r="Q5" s="366"/>
      <c r="R5" s="354"/>
      <c r="S5" s="354"/>
      <c r="T5" s="299"/>
      <c r="U5" s="354"/>
      <c r="V5" s="105">
        <v>0.30499999999999999</v>
      </c>
      <c r="W5" s="352"/>
      <c r="X5" s="342"/>
      <c r="Y5" s="360"/>
      <c r="Z5" s="368"/>
      <c r="AA5" s="370"/>
    </row>
    <row r="6" spans="2:30" ht="18.75" x14ac:dyDescent="0.25">
      <c r="B6" s="141" t="s">
        <v>0</v>
      </c>
      <c r="C6" s="106"/>
      <c r="D6" s="111"/>
      <c r="E6" s="107"/>
      <c r="F6" s="107"/>
      <c r="G6" s="108"/>
      <c r="H6" s="108"/>
      <c r="I6" s="109"/>
      <c r="J6" s="110"/>
      <c r="K6" s="111"/>
      <c r="L6" s="112"/>
      <c r="M6" s="107"/>
      <c r="N6" s="109"/>
      <c r="O6" s="109"/>
      <c r="P6" s="110"/>
      <c r="Q6" s="113"/>
      <c r="R6" s="109"/>
      <c r="S6" s="109"/>
      <c r="T6" s="114"/>
      <c r="U6" s="114"/>
      <c r="V6" s="114"/>
      <c r="W6" s="98">
        <f>SUM(W9:W210)</f>
        <v>0</v>
      </c>
      <c r="X6" s="96"/>
      <c r="Y6" s="99"/>
      <c r="Z6" s="100"/>
      <c r="AA6" s="145"/>
    </row>
    <row r="7" spans="2:30" x14ac:dyDescent="0.25">
      <c r="B7" s="141" t="s">
        <v>22</v>
      </c>
      <c r="C7" s="115"/>
      <c r="D7" s="116"/>
      <c r="E7" s="101"/>
      <c r="F7" s="101"/>
      <c r="G7" s="103"/>
      <c r="H7" s="103"/>
      <c r="I7" s="103"/>
      <c r="J7" s="119">
        <f>SUM(J9:J210)</f>
        <v>0</v>
      </c>
      <c r="K7" s="116"/>
      <c r="L7" s="117"/>
      <c r="M7" s="117"/>
      <c r="N7" s="117"/>
      <c r="O7" s="118">
        <f t="shared" ref="O7:T7" si="0">SUM(O9:O210)</f>
        <v>0</v>
      </c>
      <c r="P7" s="119">
        <f t="shared" si="0"/>
        <v>0</v>
      </c>
      <c r="Q7" s="120">
        <f t="shared" si="0"/>
        <v>0</v>
      </c>
      <c r="R7" s="118">
        <f t="shared" si="0"/>
        <v>0</v>
      </c>
      <c r="S7" s="118">
        <f t="shared" si="0"/>
        <v>0</v>
      </c>
      <c r="T7" s="118">
        <f t="shared" si="0"/>
        <v>0</v>
      </c>
      <c r="U7" s="118">
        <f>SUM(U9:U211)</f>
        <v>0</v>
      </c>
      <c r="V7" s="118">
        <f>SUM(V9:V211)</f>
        <v>0</v>
      </c>
      <c r="W7" s="121"/>
      <c r="X7" s="117"/>
      <c r="Y7" s="122"/>
      <c r="Z7" s="123"/>
      <c r="AA7" s="146"/>
    </row>
    <row r="8" spans="2:30" x14ac:dyDescent="0.25">
      <c r="B8" s="142"/>
      <c r="C8" s="124"/>
      <c r="D8" s="149"/>
      <c r="E8" s="97"/>
      <c r="F8" s="97"/>
      <c r="G8" s="103"/>
      <c r="H8" s="103"/>
      <c r="I8" s="103"/>
      <c r="J8" s="122"/>
      <c r="K8" s="116"/>
      <c r="L8" s="117"/>
      <c r="M8" s="117"/>
      <c r="N8" s="125"/>
      <c r="O8" s="117"/>
      <c r="P8" s="122"/>
      <c r="Q8" s="121"/>
      <c r="R8" s="117"/>
      <c r="S8" s="117"/>
      <c r="T8" s="117"/>
      <c r="U8" s="117"/>
      <c r="V8" s="117"/>
      <c r="W8" s="121"/>
      <c r="X8" s="117"/>
      <c r="Y8" s="122"/>
      <c r="Z8" s="123"/>
      <c r="AA8" s="146"/>
    </row>
    <row r="9" spans="2:30" x14ac:dyDescent="0.25">
      <c r="B9" s="102"/>
      <c r="C9" s="115"/>
      <c r="D9" s="150"/>
      <c r="E9" s="101"/>
      <c r="F9" s="101"/>
      <c r="G9" s="126"/>
      <c r="H9" s="126"/>
      <c r="I9" s="126"/>
      <c r="J9" s="122">
        <f>I9*H9*G9*C9</f>
        <v>0</v>
      </c>
      <c r="K9" s="127"/>
      <c r="L9" s="117">
        <f t="shared" ref="L9:L210" si="1">IF(H9&gt;0,K9/H9,)</f>
        <v>0</v>
      </c>
      <c r="M9" s="117">
        <f t="shared" ref="M9:M210" si="2">IF(G9&gt;0,L9/G9,)</f>
        <v>0</v>
      </c>
      <c r="N9" s="117">
        <f>C9*K9</f>
        <v>0</v>
      </c>
      <c r="O9" s="117">
        <f t="shared" ref="O9:O210" si="3">N9*I9</f>
        <v>0</v>
      </c>
      <c r="P9" s="122">
        <f t="shared" ref="P9:P210" si="4">O9/0.87</f>
        <v>0</v>
      </c>
      <c r="Q9" s="128"/>
      <c r="R9" s="126">
        <f t="shared" ref="R9:R210" si="5">IF(J9&gt;0,(P9+Q9)/J9/29.3*28*100%/12*J9,0)</f>
        <v>0</v>
      </c>
      <c r="S9" s="126"/>
      <c r="T9" s="117">
        <f>SUM(P9:S9)*2/730*3</f>
        <v>0</v>
      </c>
      <c r="U9" s="117">
        <f t="shared" ref="U9:U210" si="6">SUM(P9:T9)*13%</f>
        <v>0</v>
      </c>
      <c r="V9" s="117">
        <f>IF(P9&gt;0,SUM('Расчет ФОТ'!P9:S9)*'Расчет ФОТ'!$V$5,0)</f>
        <v>0</v>
      </c>
      <c r="W9" s="121">
        <f t="shared" ref="W9:W210" si="7">SUM(P9:T9,V9:V9)</f>
        <v>0</v>
      </c>
      <c r="X9" s="117">
        <f t="shared" ref="X9:X210" si="8">IF(I9&gt;0,W9/I9,0)</f>
        <v>0</v>
      </c>
      <c r="Y9" s="129">
        <f t="shared" ref="Y9:Y210" si="9">IF(J9&gt;0,W9/J9,)</f>
        <v>0</v>
      </c>
      <c r="Z9" s="143" t="str">
        <f>IF(Y9&gt;0,IF(Калькуляция!$C$2='Статистическая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9" s="147" t="str">
        <f>IF(Y9&gt;0,(Y9-Z9)/Z9,"")</f>
        <v/>
      </c>
      <c r="AD9" s="173">
        <f>(3121)/12*I9*C9</f>
        <v>0</v>
      </c>
    </row>
    <row r="10" spans="2:30" x14ac:dyDescent="0.25">
      <c r="B10" s="102"/>
      <c r="C10" s="115"/>
      <c r="D10" s="150"/>
      <c r="E10" s="101"/>
      <c r="F10" s="101"/>
      <c r="G10" s="126"/>
      <c r="H10" s="126"/>
      <c r="I10" s="126"/>
      <c r="J10" s="122">
        <f t="shared" ref="J10:J210" si="10">I10*H10*G10*C10</f>
        <v>0</v>
      </c>
      <c r="K10" s="127"/>
      <c r="L10" s="117">
        <f t="shared" si="1"/>
        <v>0</v>
      </c>
      <c r="M10" s="117">
        <f t="shared" si="2"/>
        <v>0</v>
      </c>
      <c r="N10" s="117">
        <f>C10*K10</f>
        <v>0</v>
      </c>
      <c r="O10" s="117">
        <f t="shared" si="3"/>
        <v>0</v>
      </c>
      <c r="P10" s="122">
        <f t="shared" si="4"/>
        <v>0</v>
      </c>
      <c r="Q10" s="128">
        <f t="shared" ref="Q10:Q210" si="11">IF(L10&gt;0,L10/0.87*14/30*H10/12*I10*C10,)</f>
        <v>0</v>
      </c>
      <c r="R10" s="126">
        <f t="shared" si="5"/>
        <v>0</v>
      </c>
      <c r="S10" s="126"/>
      <c r="T10" s="117">
        <f t="shared" ref="T10:T210" si="12">SUM(P10:S10)*2/730*3</f>
        <v>0</v>
      </c>
      <c r="U10" s="117">
        <f t="shared" si="6"/>
        <v>0</v>
      </c>
      <c r="V10" s="117">
        <f>IF(P10&gt;0,SUM('Расчет ФОТ'!P10:S10)*'Расчет ФОТ'!$V$5,0)</f>
        <v>0</v>
      </c>
      <c r="W10" s="121">
        <f t="shared" si="7"/>
        <v>0</v>
      </c>
      <c r="X10" s="117">
        <f t="shared" si="8"/>
        <v>0</v>
      </c>
      <c r="Y10" s="129">
        <f t="shared" si="9"/>
        <v>0</v>
      </c>
      <c r="Z10" s="143" t="str">
        <f>IF(Y10&gt;0,IF(Калькуляция!$C$2='Статистическая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0" s="147" t="str">
        <f t="shared" ref="AA10:AA210" si="13">IF(Y10&gt;0,(Y10-Z10)/Z10,"")</f>
        <v/>
      </c>
      <c r="AD10" s="173">
        <f t="shared" ref="AD10:AD210" si="14">(3121)/12*I10*C10</f>
        <v>0</v>
      </c>
    </row>
    <row r="11" spans="2:30" x14ac:dyDescent="0.25">
      <c r="B11" s="102"/>
      <c r="C11" s="115"/>
      <c r="D11" s="150"/>
      <c r="E11" s="101"/>
      <c r="F11" s="101"/>
      <c r="G11" s="103"/>
      <c r="H11" s="103"/>
      <c r="I11" s="103"/>
      <c r="J11" s="122">
        <f t="shared" si="10"/>
        <v>0</v>
      </c>
      <c r="K11" s="130"/>
      <c r="L11" s="117">
        <f t="shared" si="1"/>
        <v>0</v>
      </c>
      <c r="M11" s="117">
        <f t="shared" si="2"/>
        <v>0</v>
      </c>
      <c r="N11" s="117">
        <f>C11*K11</f>
        <v>0</v>
      </c>
      <c r="O11" s="117">
        <f t="shared" si="3"/>
        <v>0</v>
      </c>
      <c r="P11" s="122">
        <f t="shared" si="4"/>
        <v>0</v>
      </c>
      <c r="Q11" s="128">
        <f t="shared" si="11"/>
        <v>0</v>
      </c>
      <c r="R11" s="126">
        <f t="shared" si="5"/>
        <v>0</v>
      </c>
      <c r="S11" s="126"/>
      <c r="T11" s="117">
        <f t="shared" si="12"/>
        <v>0</v>
      </c>
      <c r="U11" s="117">
        <f t="shared" si="6"/>
        <v>0</v>
      </c>
      <c r="V11" s="117">
        <f>IF(P11&gt;0,SUM('Расчет ФОТ'!P11:S11)*'Расчет ФОТ'!$V$5,0)</f>
        <v>0</v>
      </c>
      <c r="W11" s="121">
        <f t="shared" si="7"/>
        <v>0</v>
      </c>
      <c r="X11" s="117">
        <f t="shared" si="8"/>
        <v>0</v>
      </c>
      <c r="Y11" s="129">
        <f t="shared" si="9"/>
        <v>0</v>
      </c>
      <c r="Z11" s="143" t="str">
        <f>IF(Y11&gt;0,IF(Калькуляция!$C$2='Статистическая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1" s="147" t="str">
        <f t="shared" si="13"/>
        <v/>
      </c>
      <c r="AD11" s="173">
        <f t="shared" si="14"/>
        <v>0</v>
      </c>
    </row>
    <row r="12" spans="2:30" x14ac:dyDescent="0.25">
      <c r="B12" s="102"/>
      <c r="C12" s="115"/>
      <c r="D12" s="150"/>
      <c r="E12" s="101"/>
      <c r="F12" s="101"/>
      <c r="G12" s="103"/>
      <c r="H12" s="103"/>
      <c r="I12" s="103"/>
      <c r="J12" s="122">
        <f t="shared" si="10"/>
        <v>0</v>
      </c>
      <c r="K12" s="130"/>
      <c r="L12" s="117">
        <f t="shared" si="1"/>
        <v>0</v>
      </c>
      <c r="M12" s="117">
        <f t="shared" si="2"/>
        <v>0</v>
      </c>
      <c r="N12" s="117">
        <f t="shared" ref="N12:N208" si="15">C12*K12</f>
        <v>0</v>
      </c>
      <c r="O12" s="117">
        <f t="shared" si="3"/>
        <v>0</v>
      </c>
      <c r="P12" s="122">
        <f t="shared" si="4"/>
        <v>0</v>
      </c>
      <c r="Q12" s="128">
        <f t="shared" si="11"/>
        <v>0</v>
      </c>
      <c r="R12" s="126">
        <f t="shared" si="5"/>
        <v>0</v>
      </c>
      <c r="S12" s="126"/>
      <c r="T12" s="117">
        <f t="shared" si="12"/>
        <v>0</v>
      </c>
      <c r="U12" s="117">
        <f t="shared" si="6"/>
        <v>0</v>
      </c>
      <c r="V12" s="117">
        <f>IF(P12&gt;0,SUM('Расчет ФОТ'!P12:S12)*'Расчет ФОТ'!$V$5,0)</f>
        <v>0</v>
      </c>
      <c r="W12" s="121">
        <f t="shared" si="7"/>
        <v>0</v>
      </c>
      <c r="X12" s="117">
        <f t="shared" si="8"/>
        <v>0</v>
      </c>
      <c r="Y12" s="129">
        <f t="shared" si="9"/>
        <v>0</v>
      </c>
      <c r="Z12" s="143" t="str">
        <f>IF(Y12&gt;0,IF(Калькуляция!$C$2='Статистическая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2" s="147" t="str">
        <f t="shared" si="13"/>
        <v/>
      </c>
      <c r="AD12" s="173">
        <f t="shared" si="14"/>
        <v>0</v>
      </c>
    </row>
    <row r="13" spans="2:30" x14ac:dyDescent="0.25">
      <c r="B13" s="102"/>
      <c r="C13" s="115"/>
      <c r="D13" s="150"/>
      <c r="E13" s="101"/>
      <c r="F13" s="101"/>
      <c r="G13" s="103"/>
      <c r="H13" s="103"/>
      <c r="I13" s="103"/>
      <c r="J13" s="122">
        <f t="shared" si="10"/>
        <v>0</v>
      </c>
      <c r="K13" s="127"/>
      <c r="L13" s="117">
        <f t="shared" si="1"/>
        <v>0</v>
      </c>
      <c r="M13" s="117">
        <f t="shared" si="2"/>
        <v>0</v>
      </c>
      <c r="N13" s="117">
        <f t="shared" si="15"/>
        <v>0</v>
      </c>
      <c r="O13" s="117">
        <f t="shared" si="3"/>
        <v>0</v>
      </c>
      <c r="P13" s="122">
        <f t="shared" si="4"/>
        <v>0</v>
      </c>
      <c r="Q13" s="128">
        <f t="shared" si="11"/>
        <v>0</v>
      </c>
      <c r="R13" s="126">
        <f>IF(I13&gt;0,(P13+Q13)/I13/29.3*28*100%/12*I13,0)</f>
        <v>0</v>
      </c>
      <c r="S13" s="126"/>
      <c r="T13" s="117">
        <f t="shared" si="12"/>
        <v>0</v>
      </c>
      <c r="U13" s="117">
        <f t="shared" si="6"/>
        <v>0</v>
      </c>
      <c r="V13" s="117">
        <f>IF(P13&gt;0,SUM('Расчет ФОТ'!P13:S13)*'Расчет ФОТ'!$V$5,0)</f>
        <v>0</v>
      </c>
      <c r="W13" s="121">
        <f t="shared" si="7"/>
        <v>0</v>
      </c>
      <c r="X13" s="117">
        <f t="shared" si="8"/>
        <v>0</v>
      </c>
      <c r="Y13" s="129">
        <f t="shared" si="9"/>
        <v>0</v>
      </c>
      <c r="Z13" s="143" t="str">
        <f>IF(Y13&gt;0,IF(Калькуляция!$C$2='Статистическая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3" s="147" t="str">
        <f t="shared" si="13"/>
        <v/>
      </c>
      <c r="AD13" s="173">
        <f t="shared" si="14"/>
        <v>0</v>
      </c>
    </row>
    <row r="14" spans="2:30" x14ac:dyDescent="0.25">
      <c r="B14" s="102"/>
      <c r="C14" s="115"/>
      <c r="D14" s="150"/>
      <c r="E14" s="101"/>
      <c r="F14" s="101"/>
      <c r="G14" s="103"/>
      <c r="H14" s="103"/>
      <c r="I14" s="103"/>
      <c r="J14" s="122">
        <f t="shared" si="10"/>
        <v>0</v>
      </c>
      <c r="K14" s="127"/>
      <c r="L14" s="117">
        <f t="shared" si="1"/>
        <v>0</v>
      </c>
      <c r="M14" s="117">
        <f t="shared" si="2"/>
        <v>0</v>
      </c>
      <c r="N14" s="117">
        <f t="shared" si="15"/>
        <v>0</v>
      </c>
      <c r="O14" s="117">
        <f t="shared" si="3"/>
        <v>0</v>
      </c>
      <c r="P14" s="122">
        <f t="shared" si="4"/>
        <v>0</v>
      </c>
      <c r="Q14" s="128">
        <f t="shared" si="11"/>
        <v>0</v>
      </c>
      <c r="R14" s="126">
        <f t="shared" si="5"/>
        <v>0</v>
      </c>
      <c r="S14" s="126"/>
      <c r="T14" s="117">
        <f t="shared" si="12"/>
        <v>0</v>
      </c>
      <c r="U14" s="117">
        <f t="shared" si="6"/>
        <v>0</v>
      </c>
      <c r="V14" s="117">
        <f>IF(P14&gt;0,SUM('Расчет ФОТ'!P14:S14)*'Расчет ФОТ'!$V$5,0)</f>
        <v>0</v>
      </c>
      <c r="W14" s="121">
        <f t="shared" si="7"/>
        <v>0</v>
      </c>
      <c r="X14" s="117">
        <f t="shared" si="8"/>
        <v>0</v>
      </c>
      <c r="Y14" s="129">
        <f t="shared" si="9"/>
        <v>0</v>
      </c>
      <c r="Z14" s="143" t="str">
        <f>IF(Y14&gt;0,IF(Калькуляция!$C$2='Статистическая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4" s="147" t="str">
        <f t="shared" si="13"/>
        <v/>
      </c>
      <c r="AD14" s="173">
        <f t="shared" si="14"/>
        <v>0</v>
      </c>
    </row>
    <row r="15" spans="2:30" x14ac:dyDescent="0.25">
      <c r="B15" s="102"/>
      <c r="C15" s="115"/>
      <c r="D15" s="150"/>
      <c r="E15" s="101"/>
      <c r="F15" s="101"/>
      <c r="G15" s="103"/>
      <c r="H15" s="103"/>
      <c r="I15" s="103"/>
      <c r="J15" s="122">
        <f t="shared" si="10"/>
        <v>0</v>
      </c>
      <c r="K15" s="127"/>
      <c r="L15" s="117">
        <f t="shared" si="1"/>
        <v>0</v>
      </c>
      <c r="M15" s="117">
        <f t="shared" si="2"/>
        <v>0</v>
      </c>
      <c r="N15" s="117">
        <f t="shared" si="15"/>
        <v>0</v>
      </c>
      <c r="O15" s="117">
        <f t="shared" si="3"/>
        <v>0</v>
      </c>
      <c r="P15" s="122">
        <f t="shared" si="4"/>
        <v>0</v>
      </c>
      <c r="Q15" s="128">
        <f t="shared" si="11"/>
        <v>0</v>
      </c>
      <c r="R15" s="126">
        <f t="shared" si="5"/>
        <v>0</v>
      </c>
      <c r="S15" s="126"/>
      <c r="T15" s="117">
        <f t="shared" si="12"/>
        <v>0</v>
      </c>
      <c r="U15" s="117">
        <f t="shared" si="6"/>
        <v>0</v>
      </c>
      <c r="V15" s="117">
        <f>IF(P15&gt;0,SUM('Расчет ФОТ'!P15:S15)*'Расчет ФОТ'!$V$5,0)</f>
        <v>0</v>
      </c>
      <c r="W15" s="121">
        <f t="shared" si="7"/>
        <v>0</v>
      </c>
      <c r="X15" s="117">
        <f t="shared" si="8"/>
        <v>0</v>
      </c>
      <c r="Y15" s="129">
        <f t="shared" si="9"/>
        <v>0</v>
      </c>
      <c r="Z15" s="143" t="str">
        <f>IF(Y15&gt;0,IF(Калькуляция!$C$2='Статистическая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5" s="147" t="str">
        <f t="shared" si="13"/>
        <v/>
      </c>
      <c r="AD15" s="173">
        <f t="shared" si="14"/>
        <v>0</v>
      </c>
    </row>
    <row r="16" spans="2:30" x14ac:dyDescent="0.25">
      <c r="B16" s="102"/>
      <c r="C16" s="115"/>
      <c r="D16" s="150"/>
      <c r="E16" s="101"/>
      <c r="F16" s="101"/>
      <c r="G16" s="103"/>
      <c r="H16" s="103"/>
      <c r="I16" s="103"/>
      <c r="J16" s="122">
        <f t="shared" si="10"/>
        <v>0</v>
      </c>
      <c r="K16" s="127"/>
      <c r="L16" s="117">
        <f t="shared" si="1"/>
        <v>0</v>
      </c>
      <c r="M16" s="117">
        <f t="shared" si="2"/>
        <v>0</v>
      </c>
      <c r="N16" s="117">
        <f t="shared" si="15"/>
        <v>0</v>
      </c>
      <c r="O16" s="117">
        <f t="shared" si="3"/>
        <v>0</v>
      </c>
      <c r="P16" s="122">
        <f t="shared" si="4"/>
        <v>0</v>
      </c>
      <c r="Q16" s="128">
        <f t="shared" si="11"/>
        <v>0</v>
      </c>
      <c r="R16" s="126">
        <f t="shared" si="5"/>
        <v>0</v>
      </c>
      <c r="S16" s="126"/>
      <c r="T16" s="117">
        <f t="shared" si="12"/>
        <v>0</v>
      </c>
      <c r="U16" s="117">
        <f t="shared" si="6"/>
        <v>0</v>
      </c>
      <c r="V16" s="117">
        <f>IF(P16&gt;0,SUM('Расчет ФОТ'!P16:S16)*'Расчет ФОТ'!$V$5,0)</f>
        <v>0</v>
      </c>
      <c r="W16" s="121">
        <f t="shared" si="7"/>
        <v>0</v>
      </c>
      <c r="X16" s="117">
        <f t="shared" si="8"/>
        <v>0</v>
      </c>
      <c r="Y16" s="129">
        <f t="shared" si="9"/>
        <v>0</v>
      </c>
      <c r="Z16" s="143" t="str">
        <f>IF(Y16&gt;0,IF(Калькуляция!$C$2='Статистическая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6" s="147" t="str">
        <f t="shared" si="13"/>
        <v/>
      </c>
      <c r="AD16" s="173">
        <f t="shared" si="14"/>
        <v>0</v>
      </c>
    </row>
    <row r="17" spans="2:30" x14ac:dyDescent="0.25">
      <c r="B17" s="102"/>
      <c r="C17" s="115"/>
      <c r="D17" s="150"/>
      <c r="E17" s="101"/>
      <c r="F17" s="101"/>
      <c r="G17" s="103"/>
      <c r="H17" s="103"/>
      <c r="I17" s="103"/>
      <c r="J17" s="122">
        <f t="shared" si="10"/>
        <v>0</v>
      </c>
      <c r="K17" s="127"/>
      <c r="L17" s="117">
        <f t="shared" si="1"/>
        <v>0</v>
      </c>
      <c r="M17" s="117">
        <f t="shared" si="2"/>
        <v>0</v>
      </c>
      <c r="N17" s="117">
        <f t="shared" si="15"/>
        <v>0</v>
      </c>
      <c r="O17" s="117">
        <f t="shared" si="3"/>
        <v>0</v>
      </c>
      <c r="P17" s="122">
        <f t="shared" si="4"/>
        <v>0</v>
      </c>
      <c r="Q17" s="128">
        <f t="shared" si="11"/>
        <v>0</v>
      </c>
      <c r="R17" s="126">
        <f t="shared" si="5"/>
        <v>0</v>
      </c>
      <c r="S17" s="126"/>
      <c r="T17" s="117">
        <f t="shared" si="12"/>
        <v>0</v>
      </c>
      <c r="U17" s="117">
        <f t="shared" si="6"/>
        <v>0</v>
      </c>
      <c r="V17" s="117">
        <f>IF(P17&gt;0,SUM('Расчет ФОТ'!P17:S17)*'Расчет ФОТ'!$V$5,0)</f>
        <v>0</v>
      </c>
      <c r="W17" s="121">
        <f t="shared" si="7"/>
        <v>0</v>
      </c>
      <c r="X17" s="117">
        <f t="shared" si="8"/>
        <v>0</v>
      </c>
      <c r="Y17" s="129">
        <f t="shared" si="9"/>
        <v>0</v>
      </c>
      <c r="Z17" s="143" t="str">
        <f>IF(Y17&gt;0,IF(Калькуляция!$C$2='Статистическая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7" s="147" t="str">
        <f t="shared" si="13"/>
        <v/>
      </c>
      <c r="AD17" s="173">
        <f t="shared" si="14"/>
        <v>0</v>
      </c>
    </row>
    <row r="18" spans="2:30" x14ac:dyDescent="0.25">
      <c r="B18" s="102"/>
      <c r="C18" s="115"/>
      <c r="D18" s="150"/>
      <c r="E18" s="101"/>
      <c r="F18" s="101"/>
      <c r="G18" s="103"/>
      <c r="H18" s="103"/>
      <c r="I18" s="103"/>
      <c r="J18" s="122">
        <f t="shared" si="10"/>
        <v>0</v>
      </c>
      <c r="K18" s="127"/>
      <c r="L18" s="117">
        <f t="shared" si="1"/>
        <v>0</v>
      </c>
      <c r="M18" s="117">
        <f t="shared" si="2"/>
        <v>0</v>
      </c>
      <c r="N18" s="117">
        <f t="shared" si="15"/>
        <v>0</v>
      </c>
      <c r="O18" s="117">
        <f t="shared" si="3"/>
        <v>0</v>
      </c>
      <c r="P18" s="122">
        <f t="shared" si="4"/>
        <v>0</v>
      </c>
      <c r="Q18" s="128">
        <f t="shared" si="11"/>
        <v>0</v>
      </c>
      <c r="R18" s="126">
        <f t="shared" si="5"/>
        <v>0</v>
      </c>
      <c r="S18" s="126"/>
      <c r="T18" s="117">
        <f t="shared" si="12"/>
        <v>0</v>
      </c>
      <c r="U18" s="117">
        <f t="shared" si="6"/>
        <v>0</v>
      </c>
      <c r="V18" s="117">
        <f>IF(P18&gt;0,SUM('Расчет ФОТ'!P18:S18)*'Расчет ФОТ'!$V$5,0)</f>
        <v>0</v>
      </c>
      <c r="W18" s="121">
        <f t="shared" si="7"/>
        <v>0</v>
      </c>
      <c r="X18" s="117">
        <f t="shared" si="8"/>
        <v>0</v>
      </c>
      <c r="Y18" s="129">
        <f t="shared" si="9"/>
        <v>0</v>
      </c>
      <c r="Z18" s="143" t="str">
        <f>IF(Y18&gt;0,IF(Калькуляция!$C$2='Статистическая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8" s="147" t="str">
        <f t="shared" si="13"/>
        <v/>
      </c>
      <c r="AD18" s="173">
        <f t="shared" si="14"/>
        <v>0</v>
      </c>
    </row>
    <row r="19" spans="2:30" x14ac:dyDescent="0.25">
      <c r="B19" s="102"/>
      <c r="C19" s="115"/>
      <c r="D19" s="150"/>
      <c r="E19" s="101"/>
      <c r="F19" s="101"/>
      <c r="G19" s="103"/>
      <c r="H19" s="103"/>
      <c r="I19" s="103"/>
      <c r="J19" s="122">
        <f t="shared" si="10"/>
        <v>0</v>
      </c>
      <c r="K19" s="127"/>
      <c r="L19" s="117">
        <f t="shared" si="1"/>
        <v>0</v>
      </c>
      <c r="M19" s="117">
        <f t="shared" si="2"/>
        <v>0</v>
      </c>
      <c r="N19" s="117">
        <f t="shared" si="15"/>
        <v>0</v>
      </c>
      <c r="O19" s="117">
        <f t="shared" si="3"/>
        <v>0</v>
      </c>
      <c r="P19" s="122">
        <f t="shared" si="4"/>
        <v>0</v>
      </c>
      <c r="Q19" s="128">
        <f t="shared" si="11"/>
        <v>0</v>
      </c>
      <c r="R19" s="126">
        <f t="shared" si="5"/>
        <v>0</v>
      </c>
      <c r="S19" s="126"/>
      <c r="T19" s="117">
        <f t="shared" si="12"/>
        <v>0</v>
      </c>
      <c r="U19" s="117">
        <f t="shared" si="6"/>
        <v>0</v>
      </c>
      <c r="V19" s="117">
        <f>IF(P19&gt;0,SUM('Расчет ФОТ'!P19:S19)*'Расчет ФОТ'!$V$5,0)</f>
        <v>0</v>
      </c>
      <c r="W19" s="121">
        <f t="shared" si="7"/>
        <v>0</v>
      </c>
      <c r="X19" s="117">
        <f t="shared" si="8"/>
        <v>0</v>
      </c>
      <c r="Y19" s="129">
        <f t="shared" si="9"/>
        <v>0</v>
      </c>
      <c r="Z19" s="143" t="str">
        <f>IF(Y19&gt;0,IF(Калькуляция!$C$2='Статистическая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9" s="147" t="str">
        <f t="shared" si="13"/>
        <v/>
      </c>
      <c r="AD19" s="173">
        <f t="shared" si="14"/>
        <v>0</v>
      </c>
    </row>
    <row r="20" spans="2:30" x14ac:dyDescent="0.25">
      <c r="B20" s="102"/>
      <c r="C20" s="115"/>
      <c r="D20" s="150"/>
      <c r="E20" s="101"/>
      <c r="F20" s="101"/>
      <c r="G20" s="103"/>
      <c r="H20" s="103"/>
      <c r="I20" s="103"/>
      <c r="J20" s="122">
        <f t="shared" si="10"/>
        <v>0</v>
      </c>
      <c r="K20" s="127"/>
      <c r="L20" s="117">
        <f t="shared" si="1"/>
        <v>0</v>
      </c>
      <c r="M20" s="117">
        <f t="shared" si="2"/>
        <v>0</v>
      </c>
      <c r="N20" s="117">
        <f t="shared" si="15"/>
        <v>0</v>
      </c>
      <c r="O20" s="117">
        <f t="shared" si="3"/>
        <v>0</v>
      </c>
      <c r="P20" s="122">
        <f t="shared" si="4"/>
        <v>0</v>
      </c>
      <c r="Q20" s="128">
        <f t="shared" si="11"/>
        <v>0</v>
      </c>
      <c r="R20" s="126">
        <f t="shared" si="5"/>
        <v>0</v>
      </c>
      <c r="S20" s="126"/>
      <c r="T20" s="117">
        <f t="shared" si="12"/>
        <v>0</v>
      </c>
      <c r="U20" s="117">
        <f t="shared" si="6"/>
        <v>0</v>
      </c>
      <c r="V20" s="117">
        <f>IF(P20&gt;0,SUM('Расчет ФОТ'!P20:S20)*'Расчет ФОТ'!$V$5,0)</f>
        <v>0</v>
      </c>
      <c r="W20" s="121">
        <f t="shared" si="7"/>
        <v>0</v>
      </c>
      <c r="X20" s="117">
        <f t="shared" si="8"/>
        <v>0</v>
      </c>
      <c r="Y20" s="129">
        <f t="shared" si="9"/>
        <v>0</v>
      </c>
      <c r="Z20" s="143" t="str">
        <f>IF(Y20&gt;0,IF(Калькуляция!$C$2='Статистическая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0" s="147" t="str">
        <f t="shared" si="13"/>
        <v/>
      </c>
      <c r="AD20" s="173">
        <f t="shared" si="14"/>
        <v>0</v>
      </c>
    </row>
    <row r="21" spans="2:30" x14ac:dyDescent="0.25">
      <c r="B21" s="102"/>
      <c r="C21" s="115"/>
      <c r="D21" s="150"/>
      <c r="E21" s="101"/>
      <c r="F21" s="101"/>
      <c r="G21" s="103"/>
      <c r="H21" s="103"/>
      <c r="I21" s="103"/>
      <c r="J21" s="122">
        <f t="shared" ref="J21:J84" si="16">I21*H21*G21*C21</f>
        <v>0</v>
      </c>
      <c r="K21" s="127"/>
      <c r="L21" s="117">
        <f t="shared" ref="L21:L84" si="17">IF(H21&gt;0,K21/H21,)</f>
        <v>0</v>
      </c>
      <c r="M21" s="117">
        <f t="shared" ref="M21:M84" si="18">IF(G21&gt;0,L21/G21,)</f>
        <v>0</v>
      </c>
      <c r="N21" s="117">
        <f t="shared" ref="N21:N84" si="19">C21*K21</f>
        <v>0</v>
      </c>
      <c r="O21" s="117">
        <f t="shared" ref="O21:O84" si="20">N21*I21</f>
        <v>0</v>
      </c>
      <c r="P21" s="122">
        <f t="shared" ref="P21:P84" si="21">O21/0.87</f>
        <v>0</v>
      </c>
      <c r="Q21" s="128">
        <f t="shared" ref="Q21:Q84" si="22">IF(L21&gt;0,L21/0.87*14/30*H21/12*I21*C21,)</f>
        <v>0</v>
      </c>
      <c r="R21" s="126">
        <f t="shared" ref="R21:R84" si="23">IF(J21&gt;0,(P21+Q21)/J21/29.3*28*100%/12*J21,0)</f>
        <v>0</v>
      </c>
      <c r="S21" s="126"/>
      <c r="T21" s="117">
        <f t="shared" ref="T21:T84" si="24">SUM(P21:S21)*2/730*3</f>
        <v>0</v>
      </c>
      <c r="U21" s="117">
        <f t="shared" ref="U21:U84" si="25">SUM(P21:T21)*13%</f>
        <v>0</v>
      </c>
      <c r="V21" s="117">
        <f>IF(P21&gt;0,SUM('Расчет ФОТ'!P21:S21)*'Расчет ФОТ'!$V$5,0)</f>
        <v>0</v>
      </c>
      <c r="W21" s="121">
        <f t="shared" ref="W21:W84" si="26">SUM(P21:T21,V21:V21)</f>
        <v>0</v>
      </c>
      <c r="X21" s="117">
        <f t="shared" ref="X21:X84" si="27">IF(I21&gt;0,W21/I21,0)</f>
        <v>0</v>
      </c>
      <c r="Y21" s="129">
        <f t="shared" ref="Y21:Y84" si="28">IF(J21&gt;0,W21/J21,)</f>
        <v>0</v>
      </c>
      <c r="Z21" s="143" t="str">
        <f>IF(Y21&gt;0,IF(Калькуляция!$C$2='Статистическая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1" s="147" t="str">
        <f t="shared" ref="AA21:AA84" si="29">IF(Y21&gt;0,(Y21-Z21)/Z21,"")</f>
        <v/>
      </c>
      <c r="AD21" s="173">
        <f t="shared" ref="AD21:AD84" si="30">(3121)/12*I21*C21</f>
        <v>0</v>
      </c>
    </row>
    <row r="22" spans="2:30" x14ac:dyDescent="0.25">
      <c r="B22" s="102"/>
      <c r="C22" s="115"/>
      <c r="D22" s="150"/>
      <c r="E22" s="101"/>
      <c r="F22" s="101"/>
      <c r="G22" s="103"/>
      <c r="H22" s="103"/>
      <c r="I22" s="103"/>
      <c r="J22" s="122">
        <f t="shared" si="16"/>
        <v>0</v>
      </c>
      <c r="K22" s="127"/>
      <c r="L22" s="117">
        <f t="shared" si="17"/>
        <v>0</v>
      </c>
      <c r="M22" s="117">
        <f t="shared" si="18"/>
        <v>0</v>
      </c>
      <c r="N22" s="117">
        <f t="shared" si="19"/>
        <v>0</v>
      </c>
      <c r="O22" s="117">
        <f t="shared" si="20"/>
        <v>0</v>
      </c>
      <c r="P22" s="122">
        <f t="shared" si="21"/>
        <v>0</v>
      </c>
      <c r="Q22" s="128">
        <f t="shared" si="22"/>
        <v>0</v>
      </c>
      <c r="R22" s="126">
        <f t="shared" si="23"/>
        <v>0</v>
      </c>
      <c r="S22" s="126"/>
      <c r="T22" s="117">
        <f t="shared" si="24"/>
        <v>0</v>
      </c>
      <c r="U22" s="117">
        <f t="shared" si="25"/>
        <v>0</v>
      </c>
      <c r="V22" s="117">
        <f>IF(P22&gt;0,SUM('Расчет ФОТ'!P22:S22)*'Расчет ФОТ'!$V$5,0)</f>
        <v>0</v>
      </c>
      <c r="W22" s="121">
        <f t="shared" si="26"/>
        <v>0</v>
      </c>
      <c r="X22" s="117">
        <f t="shared" si="27"/>
        <v>0</v>
      </c>
      <c r="Y22" s="129">
        <f t="shared" si="28"/>
        <v>0</v>
      </c>
      <c r="Z22" s="143" t="str">
        <f>IF(Y22&gt;0,IF(Калькуляция!$C$2='Статистическая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2" s="147" t="str">
        <f t="shared" si="29"/>
        <v/>
      </c>
      <c r="AD22" s="173">
        <f t="shared" si="30"/>
        <v>0</v>
      </c>
    </row>
    <row r="23" spans="2:30" x14ac:dyDescent="0.25">
      <c r="B23" s="102"/>
      <c r="C23" s="115"/>
      <c r="D23" s="150"/>
      <c r="E23" s="101"/>
      <c r="F23" s="101"/>
      <c r="G23" s="103"/>
      <c r="H23" s="103"/>
      <c r="I23" s="103"/>
      <c r="J23" s="122">
        <f t="shared" si="16"/>
        <v>0</v>
      </c>
      <c r="K23" s="127"/>
      <c r="L23" s="117">
        <f t="shared" si="17"/>
        <v>0</v>
      </c>
      <c r="M23" s="117">
        <f t="shared" si="18"/>
        <v>0</v>
      </c>
      <c r="N23" s="117">
        <f t="shared" si="19"/>
        <v>0</v>
      </c>
      <c r="O23" s="117">
        <f t="shared" si="20"/>
        <v>0</v>
      </c>
      <c r="P23" s="122">
        <f t="shared" si="21"/>
        <v>0</v>
      </c>
      <c r="Q23" s="128">
        <f t="shared" si="22"/>
        <v>0</v>
      </c>
      <c r="R23" s="126">
        <f t="shared" si="23"/>
        <v>0</v>
      </c>
      <c r="S23" s="126"/>
      <c r="T23" s="117">
        <f t="shared" si="24"/>
        <v>0</v>
      </c>
      <c r="U23" s="117">
        <f t="shared" si="25"/>
        <v>0</v>
      </c>
      <c r="V23" s="117">
        <f>IF(P23&gt;0,SUM('Расчет ФОТ'!P23:S23)*'Расчет ФОТ'!$V$5,0)</f>
        <v>0</v>
      </c>
      <c r="W23" s="121">
        <f t="shared" si="26"/>
        <v>0</v>
      </c>
      <c r="X23" s="117">
        <f t="shared" si="27"/>
        <v>0</v>
      </c>
      <c r="Y23" s="129">
        <f t="shared" si="28"/>
        <v>0</v>
      </c>
      <c r="Z23" s="143" t="str">
        <f>IF(Y23&gt;0,IF(Калькуляция!$C$2='Статистическая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3" s="147" t="str">
        <f t="shared" si="29"/>
        <v/>
      </c>
      <c r="AD23" s="173">
        <f t="shared" si="30"/>
        <v>0</v>
      </c>
    </row>
    <row r="24" spans="2:30" x14ac:dyDescent="0.25">
      <c r="B24" s="102"/>
      <c r="C24" s="115"/>
      <c r="D24" s="150"/>
      <c r="E24" s="101"/>
      <c r="F24" s="101"/>
      <c r="G24" s="103"/>
      <c r="H24" s="103"/>
      <c r="I24" s="103"/>
      <c r="J24" s="122">
        <f t="shared" si="16"/>
        <v>0</v>
      </c>
      <c r="K24" s="127"/>
      <c r="L24" s="117">
        <f t="shared" si="17"/>
        <v>0</v>
      </c>
      <c r="M24" s="117">
        <f t="shared" si="18"/>
        <v>0</v>
      </c>
      <c r="N24" s="117">
        <f t="shared" si="19"/>
        <v>0</v>
      </c>
      <c r="O24" s="117">
        <f t="shared" si="20"/>
        <v>0</v>
      </c>
      <c r="P24" s="122">
        <f t="shared" si="21"/>
        <v>0</v>
      </c>
      <c r="Q24" s="128">
        <f t="shared" si="22"/>
        <v>0</v>
      </c>
      <c r="R24" s="126">
        <f t="shared" si="23"/>
        <v>0</v>
      </c>
      <c r="S24" s="126"/>
      <c r="T24" s="117">
        <f t="shared" si="24"/>
        <v>0</v>
      </c>
      <c r="U24" s="117">
        <f t="shared" si="25"/>
        <v>0</v>
      </c>
      <c r="V24" s="117">
        <f>IF(P24&gt;0,SUM('Расчет ФОТ'!P24:S24)*'Расчет ФОТ'!$V$5,0)</f>
        <v>0</v>
      </c>
      <c r="W24" s="121">
        <f t="shared" si="26"/>
        <v>0</v>
      </c>
      <c r="X24" s="117">
        <f t="shared" si="27"/>
        <v>0</v>
      </c>
      <c r="Y24" s="129">
        <f t="shared" si="28"/>
        <v>0</v>
      </c>
      <c r="Z24" s="143" t="str">
        <f>IF(Y24&gt;0,IF(Калькуляция!$C$2='Статистическая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4" s="147" t="str">
        <f t="shared" si="29"/>
        <v/>
      </c>
      <c r="AD24" s="173">
        <f t="shared" si="30"/>
        <v>0</v>
      </c>
    </row>
    <row r="25" spans="2:30" x14ac:dyDescent="0.25">
      <c r="B25" s="102"/>
      <c r="C25" s="115"/>
      <c r="D25" s="150"/>
      <c r="E25" s="101"/>
      <c r="F25" s="101"/>
      <c r="G25" s="103"/>
      <c r="H25" s="103"/>
      <c r="I25" s="103"/>
      <c r="J25" s="122">
        <f t="shared" si="16"/>
        <v>0</v>
      </c>
      <c r="K25" s="127"/>
      <c r="L25" s="117">
        <f t="shared" si="17"/>
        <v>0</v>
      </c>
      <c r="M25" s="117">
        <f t="shared" si="18"/>
        <v>0</v>
      </c>
      <c r="N25" s="117">
        <f t="shared" si="19"/>
        <v>0</v>
      </c>
      <c r="O25" s="117">
        <f t="shared" si="20"/>
        <v>0</v>
      </c>
      <c r="P25" s="122">
        <f t="shared" si="21"/>
        <v>0</v>
      </c>
      <c r="Q25" s="128">
        <f t="shared" si="22"/>
        <v>0</v>
      </c>
      <c r="R25" s="126">
        <f t="shared" si="23"/>
        <v>0</v>
      </c>
      <c r="S25" s="126"/>
      <c r="T25" s="117">
        <f t="shared" si="24"/>
        <v>0</v>
      </c>
      <c r="U25" s="117">
        <f t="shared" si="25"/>
        <v>0</v>
      </c>
      <c r="V25" s="117">
        <f>IF(P25&gt;0,SUM('Расчет ФОТ'!P25:S25)*'Расчет ФОТ'!$V$5,0)</f>
        <v>0</v>
      </c>
      <c r="W25" s="121">
        <f t="shared" si="26"/>
        <v>0</v>
      </c>
      <c r="X25" s="117">
        <f t="shared" si="27"/>
        <v>0</v>
      </c>
      <c r="Y25" s="129">
        <f t="shared" si="28"/>
        <v>0</v>
      </c>
      <c r="Z25" s="143" t="str">
        <f>IF(Y25&gt;0,IF(Калькуляция!$C$2='Статистическая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5" s="147" t="str">
        <f t="shared" si="29"/>
        <v/>
      </c>
      <c r="AD25" s="173">
        <f t="shared" si="30"/>
        <v>0</v>
      </c>
    </row>
    <row r="26" spans="2:30" x14ac:dyDescent="0.25">
      <c r="B26" s="102"/>
      <c r="C26" s="115"/>
      <c r="D26" s="150"/>
      <c r="E26" s="101"/>
      <c r="F26" s="101"/>
      <c r="G26" s="103"/>
      <c r="H26" s="103"/>
      <c r="I26" s="103"/>
      <c r="J26" s="122">
        <f t="shared" si="16"/>
        <v>0</v>
      </c>
      <c r="K26" s="127"/>
      <c r="L26" s="117">
        <f t="shared" si="17"/>
        <v>0</v>
      </c>
      <c r="M26" s="117">
        <f t="shared" si="18"/>
        <v>0</v>
      </c>
      <c r="N26" s="117">
        <f t="shared" si="19"/>
        <v>0</v>
      </c>
      <c r="O26" s="117">
        <f t="shared" si="20"/>
        <v>0</v>
      </c>
      <c r="P26" s="122">
        <f t="shared" si="21"/>
        <v>0</v>
      </c>
      <c r="Q26" s="128">
        <f t="shared" si="22"/>
        <v>0</v>
      </c>
      <c r="R26" s="126">
        <f t="shared" si="23"/>
        <v>0</v>
      </c>
      <c r="S26" s="126"/>
      <c r="T26" s="117">
        <f t="shared" si="24"/>
        <v>0</v>
      </c>
      <c r="U26" s="117">
        <f t="shared" si="25"/>
        <v>0</v>
      </c>
      <c r="V26" s="117">
        <f>IF(P26&gt;0,SUM('Расчет ФОТ'!P26:S26)*'Расчет ФОТ'!$V$5,0)</f>
        <v>0</v>
      </c>
      <c r="W26" s="121">
        <f t="shared" si="26"/>
        <v>0</v>
      </c>
      <c r="X26" s="117">
        <f t="shared" si="27"/>
        <v>0</v>
      </c>
      <c r="Y26" s="129">
        <f t="shared" si="28"/>
        <v>0</v>
      </c>
      <c r="Z26" s="143" t="str">
        <f>IF(Y26&gt;0,IF(Калькуляция!$C$2='Статистическая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6" s="147" t="str">
        <f t="shared" si="29"/>
        <v/>
      </c>
      <c r="AD26" s="173">
        <f t="shared" si="30"/>
        <v>0</v>
      </c>
    </row>
    <row r="27" spans="2:30" x14ac:dyDescent="0.25">
      <c r="B27" s="102"/>
      <c r="C27" s="115"/>
      <c r="D27" s="150"/>
      <c r="E27" s="101"/>
      <c r="F27" s="101"/>
      <c r="G27" s="103"/>
      <c r="H27" s="103"/>
      <c r="I27" s="103"/>
      <c r="J27" s="122">
        <f t="shared" si="16"/>
        <v>0</v>
      </c>
      <c r="K27" s="127"/>
      <c r="L27" s="117">
        <f t="shared" si="17"/>
        <v>0</v>
      </c>
      <c r="M27" s="117">
        <f t="shared" si="18"/>
        <v>0</v>
      </c>
      <c r="N27" s="117">
        <f t="shared" si="19"/>
        <v>0</v>
      </c>
      <c r="O27" s="117">
        <f t="shared" si="20"/>
        <v>0</v>
      </c>
      <c r="P27" s="122">
        <f t="shared" si="21"/>
        <v>0</v>
      </c>
      <c r="Q27" s="128">
        <f t="shared" si="22"/>
        <v>0</v>
      </c>
      <c r="R27" s="126">
        <f t="shared" si="23"/>
        <v>0</v>
      </c>
      <c r="S27" s="126"/>
      <c r="T27" s="117">
        <f t="shared" si="24"/>
        <v>0</v>
      </c>
      <c r="U27" s="117">
        <f t="shared" si="25"/>
        <v>0</v>
      </c>
      <c r="V27" s="117">
        <f>IF(P27&gt;0,SUM('Расчет ФОТ'!P27:S27)*'Расчет ФОТ'!$V$5,0)</f>
        <v>0</v>
      </c>
      <c r="W27" s="121">
        <f t="shared" si="26"/>
        <v>0</v>
      </c>
      <c r="X27" s="117">
        <f t="shared" si="27"/>
        <v>0</v>
      </c>
      <c r="Y27" s="129">
        <f t="shared" si="28"/>
        <v>0</v>
      </c>
      <c r="Z27" s="143" t="str">
        <f>IF(Y27&gt;0,IF(Калькуляция!$C$2='Статистическая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7" s="147" t="str">
        <f t="shared" si="29"/>
        <v/>
      </c>
      <c r="AD27" s="173">
        <f t="shared" si="30"/>
        <v>0</v>
      </c>
    </row>
    <row r="28" spans="2:30" x14ac:dyDescent="0.25">
      <c r="B28" s="102"/>
      <c r="C28" s="115"/>
      <c r="D28" s="150"/>
      <c r="E28" s="101"/>
      <c r="F28" s="101"/>
      <c r="G28" s="103"/>
      <c r="H28" s="103"/>
      <c r="I28" s="103"/>
      <c r="J28" s="122">
        <f t="shared" si="16"/>
        <v>0</v>
      </c>
      <c r="K28" s="127"/>
      <c r="L28" s="117">
        <f t="shared" si="17"/>
        <v>0</v>
      </c>
      <c r="M28" s="117">
        <f t="shared" si="18"/>
        <v>0</v>
      </c>
      <c r="N28" s="117">
        <f t="shared" si="19"/>
        <v>0</v>
      </c>
      <c r="O28" s="117">
        <f t="shared" si="20"/>
        <v>0</v>
      </c>
      <c r="P28" s="122">
        <f t="shared" si="21"/>
        <v>0</v>
      </c>
      <c r="Q28" s="128">
        <f t="shared" si="22"/>
        <v>0</v>
      </c>
      <c r="R28" s="126">
        <f t="shared" si="23"/>
        <v>0</v>
      </c>
      <c r="S28" s="126"/>
      <c r="T28" s="117">
        <f t="shared" si="24"/>
        <v>0</v>
      </c>
      <c r="U28" s="117">
        <f t="shared" si="25"/>
        <v>0</v>
      </c>
      <c r="V28" s="117">
        <f>IF(P28&gt;0,SUM('Расчет ФОТ'!P28:S28)*'Расчет ФОТ'!$V$5,0)</f>
        <v>0</v>
      </c>
      <c r="W28" s="121">
        <f t="shared" si="26"/>
        <v>0</v>
      </c>
      <c r="X28" s="117">
        <f t="shared" si="27"/>
        <v>0</v>
      </c>
      <c r="Y28" s="129">
        <f t="shared" si="28"/>
        <v>0</v>
      </c>
      <c r="Z28" s="143" t="str">
        <f>IF(Y28&gt;0,IF(Калькуляция!$C$2='Статистическая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8" s="147" t="str">
        <f t="shared" si="29"/>
        <v/>
      </c>
      <c r="AD28" s="173">
        <f t="shared" si="30"/>
        <v>0</v>
      </c>
    </row>
    <row r="29" spans="2:30" x14ac:dyDescent="0.25">
      <c r="B29" s="102"/>
      <c r="C29" s="115"/>
      <c r="D29" s="150"/>
      <c r="E29" s="101"/>
      <c r="F29" s="101"/>
      <c r="G29" s="103"/>
      <c r="H29" s="103"/>
      <c r="I29" s="103"/>
      <c r="J29" s="122">
        <f t="shared" si="16"/>
        <v>0</v>
      </c>
      <c r="K29" s="127"/>
      <c r="L29" s="117">
        <f t="shared" si="17"/>
        <v>0</v>
      </c>
      <c r="M29" s="117">
        <f t="shared" si="18"/>
        <v>0</v>
      </c>
      <c r="N29" s="117">
        <f t="shared" si="19"/>
        <v>0</v>
      </c>
      <c r="O29" s="117">
        <f t="shared" si="20"/>
        <v>0</v>
      </c>
      <c r="P29" s="122">
        <f t="shared" si="21"/>
        <v>0</v>
      </c>
      <c r="Q29" s="128">
        <f t="shared" si="22"/>
        <v>0</v>
      </c>
      <c r="R29" s="126">
        <f t="shared" si="23"/>
        <v>0</v>
      </c>
      <c r="S29" s="126"/>
      <c r="T29" s="117">
        <f t="shared" si="24"/>
        <v>0</v>
      </c>
      <c r="U29" s="117">
        <f t="shared" si="25"/>
        <v>0</v>
      </c>
      <c r="V29" s="117">
        <f>IF(P29&gt;0,SUM('Расчет ФОТ'!P29:S29)*'Расчет ФОТ'!$V$5,0)</f>
        <v>0</v>
      </c>
      <c r="W29" s="121">
        <f t="shared" si="26"/>
        <v>0</v>
      </c>
      <c r="X29" s="117">
        <f t="shared" si="27"/>
        <v>0</v>
      </c>
      <c r="Y29" s="129">
        <f t="shared" si="28"/>
        <v>0</v>
      </c>
      <c r="Z29" s="143" t="str">
        <f>IF(Y29&gt;0,IF(Калькуляция!$C$2='Статистическая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9" s="147" t="str">
        <f t="shared" si="29"/>
        <v/>
      </c>
      <c r="AD29" s="173">
        <f t="shared" si="30"/>
        <v>0</v>
      </c>
    </row>
    <row r="30" spans="2:30" x14ac:dyDescent="0.25">
      <c r="B30" s="102"/>
      <c r="C30" s="115"/>
      <c r="D30" s="150"/>
      <c r="E30" s="101"/>
      <c r="F30" s="101"/>
      <c r="G30" s="103"/>
      <c r="H30" s="103"/>
      <c r="I30" s="103"/>
      <c r="J30" s="122">
        <f t="shared" si="16"/>
        <v>0</v>
      </c>
      <c r="K30" s="127"/>
      <c r="L30" s="117">
        <f t="shared" si="17"/>
        <v>0</v>
      </c>
      <c r="M30" s="117">
        <f t="shared" si="18"/>
        <v>0</v>
      </c>
      <c r="N30" s="117">
        <f t="shared" si="19"/>
        <v>0</v>
      </c>
      <c r="O30" s="117">
        <f t="shared" si="20"/>
        <v>0</v>
      </c>
      <c r="P30" s="122">
        <f t="shared" si="21"/>
        <v>0</v>
      </c>
      <c r="Q30" s="128">
        <f t="shared" si="22"/>
        <v>0</v>
      </c>
      <c r="R30" s="126">
        <f t="shared" si="23"/>
        <v>0</v>
      </c>
      <c r="S30" s="126"/>
      <c r="T30" s="117">
        <f t="shared" si="24"/>
        <v>0</v>
      </c>
      <c r="U30" s="117">
        <f t="shared" si="25"/>
        <v>0</v>
      </c>
      <c r="V30" s="117">
        <f>IF(P30&gt;0,SUM('Расчет ФОТ'!P30:S30)*'Расчет ФОТ'!$V$5,0)</f>
        <v>0</v>
      </c>
      <c r="W30" s="121">
        <f t="shared" si="26"/>
        <v>0</v>
      </c>
      <c r="X30" s="117">
        <f t="shared" si="27"/>
        <v>0</v>
      </c>
      <c r="Y30" s="129">
        <f t="shared" si="28"/>
        <v>0</v>
      </c>
      <c r="Z30" s="143" t="str">
        <f>IF(Y30&gt;0,IF(Калькуляция!$C$2='Статистическая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30" s="147" t="str">
        <f t="shared" si="29"/>
        <v/>
      </c>
      <c r="AD30" s="173">
        <f t="shared" si="30"/>
        <v>0</v>
      </c>
    </row>
    <row r="31" spans="2:30" x14ac:dyDescent="0.25">
      <c r="B31" s="102"/>
      <c r="C31" s="115"/>
      <c r="D31" s="150"/>
      <c r="E31" s="101"/>
      <c r="F31" s="101"/>
      <c r="G31" s="103"/>
      <c r="H31" s="103"/>
      <c r="I31" s="103"/>
      <c r="J31" s="122">
        <f t="shared" si="16"/>
        <v>0</v>
      </c>
      <c r="K31" s="127"/>
      <c r="L31" s="117">
        <f t="shared" si="17"/>
        <v>0</v>
      </c>
      <c r="M31" s="117">
        <f t="shared" si="18"/>
        <v>0</v>
      </c>
      <c r="N31" s="117">
        <f t="shared" si="19"/>
        <v>0</v>
      </c>
      <c r="O31" s="117">
        <f t="shared" si="20"/>
        <v>0</v>
      </c>
      <c r="P31" s="122">
        <f t="shared" si="21"/>
        <v>0</v>
      </c>
      <c r="Q31" s="128">
        <f t="shared" si="22"/>
        <v>0</v>
      </c>
      <c r="R31" s="126">
        <f t="shared" si="23"/>
        <v>0</v>
      </c>
      <c r="S31" s="126"/>
      <c r="T31" s="117">
        <f t="shared" si="24"/>
        <v>0</v>
      </c>
      <c r="U31" s="117">
        <f t="shared" si="25"/>
        <v>0</v>
      </c>
      <c r="V31" s="117">
        <f>IF(P31&gt;0,SUM('Расчет ФОТ'!P31:S31)*'Расчет ФОТ'!$V$5,0)</f>
        <v>0</v>
      </c>
      <c r="W31" s="121">
        <f t="shared" si="26"/>
        <v>0</v>
      </c>
      <c r="X31" s="117">
        <f t="shared" si="27"/>
        <v>0</v>
      </c>
      <c r="Y31" s="129">
        <f t="shared" si="28"/>
        <v>0</v>
      </c>
      <c r="Z31" s="143" t="str">
        <f>IF(Y31&gt;0,IF(Калькуляция!$C$2='Статистическая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31" s="147" t="str">
        <f t="shared" si="29"/>
        <v/>
      </c>
      <c r="AD31" s="173">
        <f t="shared" si="30"/>
        <v>0</v>
      </c>
    </row>
    <row r="32" spans="2:30" x14ac:dyDescent="0.25">
      <c r="B32" s="102"/>
      <c r="C32" s="115"/>
      <c r="D32" s="150"/>
      <c r="E32" s="101"/>
      <c r="F32" s="101"/>
      <c r="G32" s="103"/>
      <c r="H32" s="103"/>
      <c r="I32" s="103"/>
      <c r="J32" s="122">
        <f t="shared" si="16"/>
        <v>0</v>
      </c>
      <c r="K32" s="127"/>
      <c r="L32" s="117">
        <f t="shared" si="17"/>
        <v>0</v>
      </c>
      <c r="M32" s="117">
        <f t="shared" si="18"/>
        <v>0</v>
      </c>
      <c r="N32" s="117">
        <f t="shared" si="19"/>
        <v>0</v>
      </c>
      <c r="O32" s="117">
        <f t="shared" si="20"/>
        <v>0</v>
      </c>
      <c r="P32" s="122">
        <f t="shared" si="21"/>
        <v>0</v>
      </c>
      <c r="Q32" s="128">
        <f t="shared" si="22"/>
        <v>0</v>
      </c>
      <c r="R32" s="126">
        <f t="shared" si="23"/>
        <v>0</v>
      </c>
      <c r="S32" s="126"/>
      <c r="T32" s="117">
        <f t="shared" si="24"/>
        <v>0</v>
      </c>
      <c r="U32" s="117">
        <f t="shared" si="25"/>
        <v>0</v>
      </c>
      <c r="V32" s="117">
        <f>IF(P32&gt;0,SUM('Расчет ФОТ'!P32:S32)*'Расчет ФОТ'!$V$5,0)</f>
        <v>0</v>
      </c>
      <c r="W32" s="121">
        <f t="shared" si="26"/>
        <v>0</v>
      </c>
      <c r="X32" s="117">
        <f t="shared" si="27"/>
        <v>0</v>
      </c>
      <c r="Y32" s="129">
        <f t="shared" si="28"/>
        <v>0</v>
      </c>
      <c r="Z32" s="143" t="str">
        <f>IF(Y32&gt;0,IF(Калькуляция!$C$2='Статистическая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32" s="147" t="str">
        <f t="shared" si="29"/>
        <v/>
      </c>
      <c r="AD32" s="173">
        <f t="shared" si="30"/>
        <v>0</v>
      </c>
    </row>
    <row r="33" spans="2:30" x14ac:dyDescent="0.25">
      <c r="B33" s="102"/>
      <c r="C33" s="115"/>
      <c r="D33" s="150"/>
      <c r="E33" s="101"/>
      <c r="F33" s="101"/>
      <c r="G33" s="103"/>
      <c r="H33" s="103"/>
      <c r="I33" s="103"/>
      <c r="J33" s="122">
        <f t="shared" si="16"/>
        <v>0</v>
      </c>
      <c r="K33" s="127"/>
      <c r="L33" s="117">
        <f t="shared" si="17"/>
        <v>0</v>
      </c>
      <c r="M33" s="117">
        <f t="shared" si="18"/>
        <v>0</v>
      </c>
      <c r="N33" s="117">
        <f t="shared" si="19"/>
        <v>0</v>
      </c>
      <c r="O33" s="117">
        <f t="shared" si="20"/>
        <v>0</v>
      </c>
      <c r="P33" s="122">
        <f t="shared" si="21"/>
        <v>0</v>
      </c>
      <c r="Q33" s="128">
        <f t="shared" si="22"/>
        <v>0</v>
      </c>
      <c r="R33" s="126">
        <f t="shared" si="23"/>
        <v>0</v>
      </c>
      <c r="S33" s="126"/>
      <c r="T33" s="117">
        <f t="shared" si="24"/>
        <v>0</v>
      </c>
      <c r="U33" s="117">
        <f t="shared" si="25"/>
        <v>0</v>
      </c>
      <c r="V33" s="117">
        <f>IF(P33&gt;0,SUM('Расчет ФОТ'!P33:S33)*'Расчет ФОТ'!$V$5,0)</f>
        <v>0</v>
      </c>
      <c r="W33" s="121">
        <f t="shared" si="26"/>
        <v>0</v>
      </c>
      <c r="X33" s="117">
        <f t="shared" si="27"/>
        <v>0</v>
      </c>
      <c r="Y33" s="129">
        <f t="shared" si="28"/>
        <v>0</v>
      </c>
      <c r="Z33" s="143" t="str">
        <f>IF(Y33&gt;0,IF(Калькуляция!$C$2='Статистическая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33" s="147" t="str">
        <f t="shared" si="29"/>
        <v/>
      </c>
      <c r="AD33" s="173">
        <f t="shared" si="30"/>
        <v>0</v>
      </c>
    </row>
    <row r="34" spans="2:30" x14ac:dyDescent="0.25">
      <c r="B34" s="102"/>
      <c r="C34" s="115"/>
      <c r="D34" s="150"/>
      <c r="E34" s="101"/>
      <c r="F34" s="101"/>
      <c r="G34" s="103"/>
      <c r="H34" s="103"/>
      <c r="I34" s="103"/>
      <c r="J34" s="122">
        <f t="shared" si="16"/>
        <v>0</v>
      </c>
      <c r="K34" s="127"/>
      <c r="L34" s="117">
        <f t="shared" si="17"/>
        <v>0</v>
      </c>
      <c r="M34" s="117">
        <f t="shared" si="18"/>
        <v>0</v>
      </c>
      <c r="N34" s="117">
        <f t="shared" si="19"/>
        <v>0</v>
      </c>
      <c r="O34" s="117">
        <f t="shared" si="20"/>
        <v>0</v>
      </c>
      <c r="P34" s="122">
        <f t="shared" si="21"/>
        <v>0</v>
      </c>
      <c r="Q34" s="128">
        <f t="shared" si="22"/>
        <v>0</v>
      </c>
      <c r="R34" s="126">
        <f t="shared" si="23"/>
        <v>0</v>
      </c>
      <c r="S34" s="126"/>
      <c r="T34" s="117">
        <f t="shared" si="24"/>
        <v>0</v>
      </c>
      <c r="U34" s="117">
        <f t="shared" si="25"/>
        <v>0</v>
      </c>
      <c r="V34" s="117">
        <f>IF(P34&gt;0,SUM('Расчет ФОТ'!P34:S34)*'Расчет ФОТ'!$V$5,0)</f>
        <v>0</v>
      </c>
      <c r="W34" s="121">
        <f t="shared" si="26"/>
        <v>0</v>
      </c>
      <c r="X34" s="117">
        <f t="shared" si="27"/>
        <v>0</v>
      </c>
      <c r="Y34" s="129">
        <f t="shared" si="28"/>
        <v>0</v>
      </c>
      <c r="Z34" s="143" t="str">
        <f>IF(Y34&gt;0,IF(Калькуляция!$C$2='Статистическая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34" s="147" t="str">
        <f t="shared" si="29"/>
        <v/>
      </c>
      <c r="AD34" s="173">
        <f t="shared" si="30"/>
        <v>0</v>
      </c>
    </row>
    <row r="35" spans="2:30" x14ac:dyDescent="0.25">
      <c r="B35" s="102"/>
      <c r="C35" s="115"/>
      <c r="D35" s="150"/>
      <c r="E35" s="101"/>
      <c r="F35" s="101"/>
      <c r="G35" s="103"/>
      <c r="H35" s="103"/>
      <c r="I35" s="103"/>
      <c r="J35" s="122">
        <f t="shared" si="16"/>
        <v>0</v>
      </c>
      <c r="K35" s="127"/>
      <c r="L35" s="117">
        <f t="shared" si="17"/>
        <v>0</v>
      </c>
      <c r="M35" s="117">
        <f t="shared" si="18"/>
        <v>0</v>
      </c>
      <c r="N35" s="117">
        <f t="shared" si="19"/>
        <v>0</v>
      </c>
      <c r="O35" s="117">
        <f t="shared" si="20"/>
        <v>0</v>
      </c>
      <c r="P35" s="122">
        <f t="shared" si="21"/>
        <v>0</v>
      </c>
      <c r="Q35" s="128">
        <f t="shared" si="22"/>
        <v>0</v>
      </c>
      <c r="R35" s="126">
        <f t="shared" si="23"/>
        <v>0</v>
      </c>
      <c r="S35" s="126"/>
      <c r="T35" s="117">
        <f t="shared" si="24"/>
        <v>0</v>
      </c>
      <c r="U35" s="117">
        <f t="shared" si="25"/>
        <v>0</v>
      </c>
      <c r="V35" s="117">
        <f>IF(P35&gt;0,SUM('Расчет ФОТ'!P35:S35)*'Расчет ФОТ'!$V$5,0)</f>
        <v>0</v>
      </c>
      <c r="W35" s="121">
        <f t="shared" si="26"/>
        <v>0</v>
      </c>
      <c r="X35" s="117">
        <f t="shared" si="27"/>
        <v>0</v>
      </c>
      <c r="Y35" s="129">
        <f t="shared" si="28"/>
        <v>0</v>
      </c>
      <c r="Z35" s="143" t="str">
        <f>IF(Y35&gt;0,IF(Калькуляция!$C$2='Статистическая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35" s="147" t="str">
        <f t="shared" si="29"/>
        <v/>
      </c>
      <c r="AD35" s="173">
        <f t="shared" si="30"/>
        <v>0</v>
      </c>
    </row>
    <row r="36" spans="2:30" x14ac:dyDescent="0.25">
      <c r="B36" s="102"/>
      <c r="C36" s="115"/>
      <c r="D36" s="150"/>
      <c r="E36" s="101"/>
      <c r="F36" s="101"/>
      <c r="G36" s="103"/>
      <c r="H36" s="103"/>
      <c r="I36" s="103"/>
      <c r="J36" s="122">
        <f t="shared" si="16"/>
        <v>0</v>
      </c>
      <c r="K36" s="127"/>
      <c r="L36" s="117">
        <f t="shared" si="17"/>
        <v>0</v>
      </c>
      <c r="M36" s="117">
        <f t="shared" si="18"/>
        <v>0</v>
      </c>
      <c r="N36" s="117">
        <f t="shared" si="19"/>
        <v>0</v>
      </c>
      <c r="O36" s="117">
        <f t="shared" si="20"/>
        <v>0</v>
      </c>
      <c r="P36" s="122">
        <f t="shared" si="21"/>
        <v>0</v>
      </c>
      <c r="Q36" s="128">
        <f t="shared" si="22"/>
        <v>0</v>
      </c>
      <c r="R36" s="126">
        <f t="shared" si="23"/>
        <v>0</v>
      </c>
      <c r="S36" s="126"/>
      <c r="T36" s="117">
        <f t="shared" si="24"/>
        <v>0</v>
      </c>
      <c r="U36" s="117">
        <f t="shared" si="25"/>
        <v>0</v>
      </c>
      <c r="V36" s="117">
        <f>IF(P36&gt;0,SUM('Расчет ФОТ'!P36:S36)*'Расчет ФОТ'!$V$5,0)</f>
        <v>0</v>
      </c>
      <c r="W36" s="121">
        <f t="shared" si="26"/>
        <v>0</v>
      </c>
      <c r="X36" s="117">
        <f t="shared" si="27"/>
        <v>0</v>
      </c>
      <c r="Y36" s="129">
        <f t="shared" si="28"/>
        <v>0</v>
      </c>
      <c r="Z36" s="143" t="str">
        <f>IF(Y36&gt;0,IF(Калькуляция!$C$2='Статистическая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36" s="147" t="str">
        <f t="shared" si="29"/>
        <v/>
      </c>
      <c r="AD36" s="173">
        <f t="shared" si="30"/>
        <v>0</v>
      </c>
    </row>
    <row r="37" spans="2:30" x14ac:dyDescent="0.25">
      <c r="B37" s="102"/>
      <c r="C37" s="115"/>
      <c r="D37" s="150"/>
      <c r="E37" s="101"/>
      <c r="F37" s="101"/>
      <c r="G37" s="103"/>
      <c r="H37" s="103"/>
      <c r="I37" s="103"/>
      <c r="J37" s="122">
        <f t="shared" si="16"/>
        <v>0</v>
      </c>
      <c r="K37" s="127"/>
      <c r="L37" s="117">
        <f t="shared" si="17"/>
        <v>0</v>
      </c>
      <c r="M37" s="117">
        <f t="shared" si="18"/>
        <v>0</v>
      </c>
      <c r="N37" s="117">
        <f t="shared" si="19"/>
        <v>0</v>
      </c>
      <c r="O37" s="117">
        <f t="shared" si="20"/>
        <v>0</v>
      </c>
      <c r="P37" s="122">
        <f t="shared" si="21"/>
        <v>0</v>
      </c>
      <c r="Q37" s="128">
        <f t="shared" si="22"/>
        <v>0</v>
      </c>
      <c r="R37" s="126">
        <f t="shared" si="23"/>
        <v>0</v>
      </c>
      <c r="S37" s="126"/>
      <c r="T37" s="117">
        <f t="shared" si="24"/>
        <v>0</v>
      </c>
      <c r="U37" s="117">
        <f t="shared" si="25"/>
        <v>0</v>
      </c>
      <c r="V37" s="117">
        <f>IF(P37&gt;0,SUM('Расчет ФОТ'!P37:S37)*'Расчет ФОТ'!$V$5,0)</f>
        <v>0</v>
      </c>
      <c r="W37" s="121">
        <f t="shared" si="26"/>
        <v>0</v>
      </c>
      <c r="X37" s="117">
        <f t="shared" si="27"/>
        <v>0</v>
      </c>
      <c r="Y37" s="129">
        <f t="shared" si="28"/>
        <v>0</v>
      </c>
      <c r="Z37" s="143" t="str">
        <f>IF(Y37&gt;0,IF(Калькуляция!$C$2='Статистическая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37" s="147" t="str">
        <f t="shared" si="29"/>
        <v/>
      </c>
      <c r="AD37" s="173">
        <f t="shared" si="30"/>
        <v>0</v>
      </c>
    </row>
    <row r="38" spans="2:30" x14ac:dyDescent="0.25">
      <c r="B38" s="102"/>
      <c r="C38" s="115"/>
      <c r="D38" s="150"/>
      <c r="E38" s="101"/>
      <c r="F38" s="101"/>
      <c r="G38" s="103"/>
      <c r="H38" s="103"/>
      <c r="I38" s="103"/>
      <c r="J38" s="122">
        <f t="shared" si="16"/>
        <v>0</v>
      </c>
      <c r="K38" s="127"/>
      <c r="L38" s="117">
        <f t="shared" si="17"/>
        <v>0</v>
      </c>
      <c r="M38" s="117">
        <f t="shared" si="18"/>
        <v>0</v>
      </c>
      <c r="N38" s="117">
        <f t="shared" si="19"/>
        <v>0</v>
      </c>
      <c r="O38" s="117">
        <f t="shared" si="20"/>
        <v>0</v>
      </c>
      <c r="P38" s="122">
        <f t="shared" si="21"/>
        <v>0</v>
      </c>
      <c r="Q38" s="128">
        <f t="shared" si="22"/>
        <v>0</v>
      </c>
      <c r="R38" s="126">
        <f t="shared" si="23"/>
        <v>0</v>
      </c>
      <c r="S38" s="126"/>
      <c r="T38" s="117">
        <f t="shared" si="24"/>
        <v>0</v>
      </c>
      <c r="U38" s="117">
        <f t="shared" si="25"/>
        <v>0</v>
      </c>
      <c r="V38" s="117">
        <f>IF(P38&gt;0,SUM('Расчет ФОТ'!P38:S38)*'Расчет ФОТ'!$V$5,0)</f>
        <v>0</v>
      </c>
      <c r="W38" s="121">
        <f t="shared" si="26"/>
        <v>0</v>
      </c>
      <c r="X38" s="117">
        <f t="shared" si="27"/>
        <v>0</v>
      </c>
      <c r="Y38" s="129">
        <f t="shared" si="28"/>
        <v>0</v>
      </c>
      <c r="Z38" s="143" t="str">
        <f>IF(Y38&gt;0,IF(Калькуляция!$C$2='Статистическая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38" s="147" t="str">
        <f t="shared" si="29"/>
        <v/>
      </c>
      <c r="AD38" s="173">
        <f t="shared" si="30"/>
        <v>0</v>
      </c>
    </row>
    <row r="39" spans="2:30" x14ac:dyDescent="0.25">
      <c r="B39" s="102"/>
      <c r="C39" s="115"/>
      <c r="D39" s="150"/>
      <c r="E39" s="101"/>
      <c r="F39" s="101"/>
      <c r="G39" s="103"/>
      <c r="H39" s="103"/>
      <c r="I39" s="103"/>
      <c r="J39" s="122">
        <f t="shared" si="16"/>
        <v>0</v>
      </c>
      <c r="K39" s="127"/>
      <c r="L39" s="117">
        <f t="shared" si="17"/>
        <v>0</v>
      </c>
      <c r="M39" s="117">
        <f t="shared" si="18"/>
        <v>0</v>
      </c>
      <c r="N39" s="117">
        <f t="shared" si="19"/>
        <v>0</v>
      </c>
      <c r="O39" s="117">
        <f t="shared" si="20"/>
        <v>0</v>
      </c>
      <c r="P39" s="122">
        <f t="shared" si="21"/>
        <v>0</v>
      </c>
      <c r="Q39" s="128">
        <f t="shared" si="22"/>
        <v>0</v>
      </c>
      <c r="R39" s="126">
        <f t="shared" si="23"/>
        <v>0</v>
      </c>
      <c r="S39" s="126"/>
      <c r="T39" s="117">
        <f t="shared" si="24"/>
        <v>0</v>
      </c>
      <c r="U39" s="117">
        <f t="shared" si="25"/>
        <v>0</v>
      </c>
      <c r="V39" s="117">
        <f>IF(P39&gt;0,SUM('Расчет ФОТ'!P39:S39)*'Расчет ФОТ'!$V$5,0)</f>
        <v>0</v>
      </c>
      <c r="W39" s="121">
        <f t="shared" si="26"/>
        <v>0</v>
      </c>
      <c r="X39" s="117">
        <f t="shared" si="27"/>
        <v>0</v>
      </c>
      <c r="Y39" s="129">
        <f t="shared" si="28"/>
        <v>0</v>
      </c>
      <c r="Z39" s="143" t="str">
        <f>IF(Y39&gt;0,IF(Калькуляция!$C$2='Статистическая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39" s="147" t="str">
        <f t="shared" si="29"/>
        <v/>
      </c>
      <c r="AD39" s="173">
        <f t="shared" si="30"/>
        <v>0</v>
      </c>
    </row>
    <row r="40" spans="2:30" x14ac:dyDescent="0.25">
      <c r="B40" s="102"/>
      <c r="C40" s="115"/>
      <c r="D40" s="150"/>
      <c r="E40" s="101"/>
      <c r="F40" s="101"/>
      <c r="G40" s="103"/>
      <c r="H40" s="103"/>
      <c r="I40" s="103"/>
      <c r="J40" s="122">
        <f t="shared" si="16"/>
        <v>0</v>
      </c>
      <c r="K40" s="127"/>
      <c r="L40" s="117">
        <f t="shared" si="17"/>
        <v>0</v>
      </c>
      <c r="M40" s="117">
        <f t="shared" si="18"/>
        <v>0</v>
      </c>
      <c r="N40" s="117">
        <f t="shared" si="19"/>
        <v>0</v>
      </c>
      <c r="O40" s="117">
        <f t="shared" si="20"/>
        <v>0</v>
      </c>
      <c r="P40" s="122">
        <f t="shared" si="21"/>
        <v>0</v>
      </c>
      <c r="Q40" s="128">
        <f t="shared" si="22"/>
        <v>0</v>
      </c>
      <c r="R40" s="126">
        <f t="shared" si="23"/>
        <v>0</v>
      </c>
      <c r="S40" s="126"/>
      <c r="T40" s="117">
        <f t="shared" si="24"/>
        <v>0</v>
      </c>
      <c r="U40" s="117">
        <f t="shared" si="25"/>
        <v>0</v>
      </c>
      <c r="V40" s="117">
        <f>IF(P40&gt;0,SUM('Расчет ФОТ'!P40:S40)*'Расчет ФОТ'!$V$5,0)</f>
        <v>0</v>
      </c>
      <c r="W40" s="121">
        <f t="shared" si="26"/>
        <v>0</v>
      </c>
      <c r="X40" s="117">
        <f t="shared" si="27"/>
        <v>0</v>
      </c>
      <c r="Y40" s="129">
        <f t="shared" si="28"/>
        <v>0</v>
      </c>
      <c r="Z40" s="143" t="str">
        <f>IF(Y40&gt;0,IF(Калькуляция!$C$2='Статистическая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40" s="147" t="str">
        <f t="shared" si="29"/>
        <v/>
      </c>
      <c r="AD40" s="173">
        <f t="shared" si="30"/>
        <v>0</v>
      </c>
    </row>
    <row r="41" spans="2:30" x14ac:dyDescent="0.25">
      <c r="B41" s="102"/>
      <c r="C41" s="115"/>
      <c r="D41" s="150"/>
      <c r="E41" s="101"/>
      <c r="F41" s="101"/>
      <c r="G41" s="103"/>
      <c r="H41" s="103"/>
      <c r="I41" s="103"/>
      <c r="J41" s="122">
        <f t="shared" si="16"/>
        <v>0</v>
      </c>
      <c r="K41" s="127"/>
      <c r="L41" s="117">
        <f t="shared" si="17"/>
        <v>0</v>
      </c>
      <c r="M41" s="117">
        <f t="shared" si="18"/>
        <v>0</v>
      </c>
      <c r="N41" s="117">
        <f t="shared" si="19"/>
        <v>0</v>
      </c>
      <c r="O41" s="117">
        <f t="shared" si="20"/>
        <v>0</v>
      </c>
      <c r="P41" s="122">
        <f t="shared" si="21"/>
        <v>0</v>
      </c>
      <c r="Q41" s="128">
        <f t="shared" si="22"/>
        <v>0</v>
      </c>
      <c r="R41" s="126">
        <f t="shared" si="23"/>
        <v>0</v>
      </c>
      <c r="S41" s="126"/>
      <c r="T41" s="117">
        <f t="shared" si="24"/>
        <v>0</v>
      </c>
      <c r="U41" s="117">
        <f t="shared" si="25"/>
        <v>0</v>
      </c>
      <c r="V41" s="117">
        <f>IF(P41&gt;0,SUM('Расчет ФОТ'!P41:S41)*'Расчет ФОТ'!$V$5,0)</f>
        <v>0</v>
      </c>
      <c r="W41" s="121">
        <f t="shared" si="26"/>
        <v>0</v>
      </c>
      <c r="X41" s="117">
        <f t="shared" si="27"/>
        <v>0</v>
      </c>
      <c r="Y41" s="129">
        <f t="shared" si="28"/>
        <v>0</v>
      </c>
      <c r="Z41" s="143" t="str">
        <f>IF(Y41&gt;0,IF(Калькуляция!$C$2='Статистическая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41" s="147" t="str">
        <f t="shared" si="29"/>
        <v/>
      </c>
      <c r="AD41" s="173">
        <f t="shared" si="30"/>
        <v>0</v>
      </c>
    </row>
    <row r="42" spans="2:30" x14ac:dyDescent="0.25">
      <c r="B42" s="102"/>
      <c r="C42" s="115"/>
      <c r="D42" s="150"/>
      <c r="E42" s="101"/>
      <c r="F42" s="101"/>
      <c r="G42" s="103"/>
      <c r="H42" s="103"/>
      <c r="I42" s="103"/>
      <c r="J42" s="122">
        <f t="shared" si="16"/>
        <v>0</v>
      </c>
      <c r="K42" s="127"/>
      <c r="L42" s="117">
        <f t="shared" si="17"/>
        <v>0</v>
      </c>
      <c r="M42" s="117">
        <f t="shared" si="18"/>
        <v>0</v>
      </c>
      <c r="N42" s="117">
        <f t="shared" si="19"/>
        <v>0</v>
      </c>
      <c r="O42" s="117">
        <f t="shared" si="20"/>
        <v>0</v>
      </c>
      <c r="P42" s="122">
        <f t="shared" si="21"/>
        <v>0</v>
      </c>
      <c r="Q42" s="128">
        <f t="shared" si="22"/>
        <v>0</v>
      </c>
      <c r="R42" s="126">
        <f t="shared" si="23"/>
        <v>0</v>
      </c>
      <c r="S42" s="126"/>
      <c r="T42" s="117">
        <f t="shared" si="24"/>
        <v>0</v>
      </c>
      <c r="U42" s="117">
        <f t="shared" si="25"/>
        <v>0</v>
      </c>
      <c r="V42" s="117">
        <f>IF(P42&gt;0,SUM('Расчет ФОТ'!P42:S42)*'Расчет ФОТ'!$V$5,0)</f>
        <v>0</v>
      </c>
      <c r="W42" s="121">
        <f t="shared" si="26"/>
        <v>0</v>
      </c>
      <c r="X42" s="117">
        <f t="shared" si="27"/>
        <v>0</v>
      </c>
      <c r="Y42" s="129">
        <f t="shared" si="28"/>
        <v>0</v>
      </c>
      <c r="Z42" s="143" t="str">
        <f>IF(Y42&gt;0,IF(Калькуляция!$C$2='Статистическая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42" s="147" t="str">
        <f t="shared" si="29"/>
        <v/>
      </c>
      <c r="AD42" s="173">
        <f t="shared" si="30"/>
        <v>0</v>
      </c>
    </row>
    <row r="43" spans="2:30" x14ac:dyDescent="0.25">
      <c r="B43" s="102"/>
      <c r="C43" s="115"/>
      <c r="D43" s="150"/>
      <c r="E43" s="101"/>
      <c r="F43" s="101"/>
      <c r="G43" s="103"/>
      <c r="H43" s="103"/>
      <c r="I43" s="103"/>
      <c r="J43" s="122">
        <f t="shared" si="16"/>
        <v>0</v>
      </c>
      <c r="K43" s="127"/>
      <c r="L43" s="117">
        <f t="shared" si="17"/>
        <v>0</v>
      </c>
      <c r="M43" s="117">
        <f t="shared" si="18"/>
        <v>0</v>
      </c>
      <c r="N43" s="117">
        <f t="shared" si="19"/>
        <v>0</v>
      </c>
      <c r="O43" s="117">
        <f t="shared" si="20"/>
        <v>0</v>
      </c>
      <c r="P43" s="122">
        <f t="shared" si="21"/>
        <v>0</v>
      </c>
      <c r="Q43" s="128">
        <f t="shared" si="22"/>
        <v>0</v>
      </c>
      <c r="R43" s="126">
        <f t="shared" si="23"/>
        <v>0</v>
      </c>
      <c r="S43" s="126"/>
      <c r="T43" s="117">
        <f t="shared" si="24"/>
        <v>0</v>
      </c>
      <c r="U43" s="117">
        <f t="shared" si="25"/>
        <v>0</v>
      </c>
      <c r="V43" s="117">
        <f>IF(P43&gt;0,SUM('Расчет ФОТ'!P43:S43)*'Расчет ФОТ'!$V$5,0)</f>
        <v>0</v>
      </c>
      <c r="W43" s="121">
        <f t="shared" si="26"/>
        <v>0</v>
      </c>
      <c r="X43" s="117">
        <f t="shared" si="27"/>
        <v>0</v>
      </c>
      <c r="Y43" s="129">
        <f t="shared" si="28"/>
        <v>0</v>
      </c>
      <c r="Z43" s="143" t="str">
        <f>IF(Y43&gt;0,IF(Калькуляция!$C$2='Статистическая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43" s="147" t="str">
        <f t="shared" si="29"/>
        <v/>
      </c>
      <c r="AD43" s="173">
        <f t="shared" si="30"/>
        <v>0</v>
      </c>
    </row>
    <row r="44" spans="2:30" x14ac:dyDescent="0.25">
      <c r="B44" s="102"/>
      <c r="C44" s="115"/>
      <c r="D44" s="150"/>
      <c r="E44" s="101"/>
      <c r="F44" s="101"/>
      <c r="G44" s="103"/>
      <c r="H44" s="103"/>
      <c r="I44" s="103"/>
      <c r="J44" s="122">
        <f t="shared" si="16"/>
        <v>0</v>
      </c>
      <c r="K44" s="127"/>
      <c r="L44" s="117">
        <f t="shared" si="17"/>
        <v>0</v>
      </c>
      <c r="M44" s="117">
        <f t="shared" si="18"/>
        <v>0</v>
      </c>
      <c r="N44" s="117">
        <f t="shared" si="19"/>
        <v>0</v>
      </c>
      <c r="O44" s="117">
        <f t="shared" si="20"/>
        <v>0</v>
      </c>
      <c r="P44" s="122">
        <f t="shared" si="21"/>
        <v>0</v>
      </c>
      <c r="Q44" s="128">
        <f t="shared" si="22"/>
        <v>0</v>
      </c>
      <c r="R44" s="126">
        <f t="shared" si="23"/>
        <v>0</v>
      </c>
      <c r="S44" s="126"/>
      <c r="T44" s="117">
        <f t="shared" si="24"/>
        <v>0</v>
      </c>
      <c r="U44" s="117">
        <f t="shared" si="25"/>
        <v>0</v>
      </c>
      <c r="V44" s="117">
        <f>IF(P44&gt;0,SUM('Расчет ФОТ'!P44:S44)*'Расчет ФОТ'!$V$5,0)</f>
        <v>0</v>
      </c>
      <c r="W44" s="121">
        <f t="shared" si="26"/>
        <v>0</v>
      </c>
      <c r="X44" s="117">
        <f t="shared" si="27"/>
        <v>0</v>
      </c>
      <c r="Y44" s="129">
        <f t="shared" si="28"/>
        <v>0</v>
      </c>
      <c r="Z44" s="143" t="str">
        <f>IF(Y44&gt;0,IF(Калькуляция!$C$2='Статистическая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44" s="147" t="str">
        <f t="shared" si="29"/>
        <v/>
      </c>
      <c r="AD44" s="173">
        <f t="shared" si="30"/>
        <v>0</v>
      </c>
    </row>
    <row r="45" spans="2:30" x14ac:dyDescent="0.25">
      <c r="B45" s="102"/>
      <c r="C45" s="115"/>
      <c r="D45" s="150"/>
      <c r="E45" s="101"/>
      <c r="F45" s="101"/>
      <c r="G45" s="103"/>
      <c r="H45" s="103"/>
      <c r="I45" s="103"/>
      <c r="J45" s="122">
        <f t="shared" si="16"/>
        <v>0</v>
      </c>
      <c r="K45" s="127"/>
      <c r="L45" s="117">
        <f t="shared" si="17"/>
        <v>0</v>
      </c>
      <c r="M45" s="117">
        <f t="shared" si="18"/>
        <v>0</v>
      </c>
      <c r="N45" s="117">
        <f t="shared" si="19"/>
        <v>0</v>
      </c>
      <c r="O45" s="117">
        <f t="shared" si="20"/>
        <v>0</v>
      </c>
      <c r="P45" s="122">
        <f t="shared" si="21"/>
        <v>0</v>
      </c>
      <c r="Q45" s="128">
        <f t="shared" si="22"/>
        <v>0</v>
      </c>
      <c r="R45" s="126">
        <f t="shared" si="23"/>
        <v>0</v>
      </c>
      <c r="S45" s="126"/>
      <c r="T45" s="117">
        <f t="shared" si="24"/>
        <v>0</v>
      </c>
      <c r="U45" s="117">
        <f t="shared" si="25"/>
        <v>0</v>
      </c>
      <c r="V45" s="117">
        <f>IF(P45&gt;0,SUM('Расчет ФОТ'!P45:S45)*'Расчет ФОТ'!$V$5,0)</f>
        <v>0</v>
      </c>
      <c r="W45" s="121">
        <f t="shared" si="26"/>
        <v>0</v>
      </c>
      <c r="X45" s="117">
        <f t="shared" si="27"/>
        <v>0</v>
      </c>
      <c r="Y45" s="129">
        <f t="shared" si="28"/>
        <v>0</v>
      </c>
      <c r="Z45" s="143" t="str">
        <f>IF(Y45&gt;0,IF(Калькуляция!$C$2='Статистическая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45" s="147" t="str">
        <f t="shared" si="29"/>
        <v/>
      </c>
      <c r="AD45" s="173">
        <f t="shared" si="30"/>
        <v>0</v>
      </c>
    </row>
    <row r="46" spans="2:30" x14ac:dyDescent="0.25">
      <c r="B46" s="102"/>
      <c r="C46" s="115"/>
      <c r="D46" s="150"/>
      <c r="E46" s="101"/>
      <c r="F46" s="101"/>
      <c r="G46" s="103"/>
      <c r="H46" s="103"/>
      <c r="I46" s="103"/>
      <c r="J46" s="122">
        <f t="shared" si="16"/>
        <v>0</v>
      </c>
      <c r="K46" s="127"/>
      <c r="L46" s="117">
        <f t="shared" si="17"/>
        <v>0</v>
      </c>
      <c r="M46" s="117">
        <f t="shared" si="18"/>
        <v>0</v>
      </c>
      <c r="N46" s="117">
        <f t="shared" si="19"/>
        <v>0</v>
      </c>
      <c r="O46" s="117">
        <f t="shared" si="20"/>
        <v>0</v>
      </c>
      <c r="P46" s="122">
        <f t="shared" si="21"/>
        <v>0</v>
      </c>
      <c r="Q46" s="128">
        <f t="shared" si="22"/>
        <v>0</v>
      </c>
      <c r="R46" s="126">
        <f t="shared" si="23"/>
        <v>0</v>
      </c>
      <c r="S46" s="126"/>
      <c r="T46" s="117">
        <f t="shared" si="24"/>
        <v>0</v>
      </c>
      <c r="U46" s="117">
        <f t="shared" si="25"/>
        <v>0</v>
      </c>
      <c r="V46" s="117">
        <f>IF(P46&gt;0,SUM('Расчет ФОТ'!P46:S46)*'Расчет ФОТ'!$V$5,0)</f>
        <v>0</v>
      </c>
      <c r="W46" s="121">
        <f t="shared" si="26"/>
        <v>0</v>
      </c>
      <c r="X46" s="117">
        <f t="shared" si="27"/>
        <v>0</v>
      </c>
      <c r="Y46" s="129">
        <f t="shared" si="28"/>
        <v>0</v>
      </c>
      <c r="Z46" s="143" t="str">
        <f>IF(Y46&gt;0,IF(Калькуляция!$C$2='Статистическая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46" s="147" t="str">
        <f t="shared" si="29"/>
        <v/>
      </c>
      <c r="AD46" s="173">
        <f t="shared" si="30"/>
        <v>0</v>
      </c>
    </row>
    <row r="47" spans="2:30" x14ac:dyDescent="0.25">
      <c r="B47" s="102"/>
      <c r="C47" s="115"/>
      <c r="D47" s="150"/>
      <c r="E47" s="101"/>
      <c r="F47" s="101"/>
      <c r="G47" s="103"/>
      <c r="H47" s="103"/>
      <c r="I47" s="103"/>
      <c r="J47" s="122">
        <f t="shared" si="16"/>
        <v>0</v>
      </c>
      <c r="K47" s="127"/>
      <c r="L47" s="117">
        <f t="shared" si="17"/>
        <v>0</v>
      </c>
      <c r="M47" s="117">
        <f t="shared" si="18"/>
        <v>0</v>
      </c>
      <c r="N47" s="117">
        <f t="shared" si="19"/>
        <v>0</v>
      </c>
      <c r="O47" s="117">
        <f t="shared" si="20"/>
        <v>0</v>
      </c>
      <c r="P47" s="122">
        <f t="shared" si="21"/>
        <v>0</v>
      </c>
      <c r="Q47" s="128">
        <f t="shared" si="22"/>
        <v>0</v>
      </c>
      <c r="R47" s="126">
        <f t="shared" si="23"/>
        <v>0</v>
      </c>
      <c r="S47" s="126"/>
      <c r="T47" s="117">
        <f t="shared" si="24"/>
        <v>0</v>
      </c>
      <c r="U47" s="117">
        <f t="shared" si="25"/>
        <v>0</v>
      </c>
      <c r="V47" s="117">
        <f>IF(P47&gt;0,SUM('Расчет ФОТ'!P47:S47)*'Расчет ФОТ'!$V$5,0)</f>
        <v>0</v>
      </c>
      <c r="W47" s="121">
        <f t="shared" si="26"/>
        <v>0</v>
      </c>
      <c r="X47" s="117">
        <f t="shared" si="27"/>
        <v>0</v>
      </c>
      <c r="Y47" s="129">
        <f t="shared" si="28"/>
        <v>0</v>
      </c>
      <c r="Z47" s="143" t="str">
        <f>IF(Y47&gt;0,IF(Калькуляция!$C$2='Статистическая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47" s="147" t="str">
        <f t="shared" si="29"/>
        <v/>
      </c>
      <c r="AD47" s="173">
        <f t="shared" si="30"/>
        <v>0</v>
      </c>
    </row>
    <row r="48" spans="2:30" x14ac:dyDescent="0.25">
      <c r="B48" s="102"/>
      <c r="C48" s="115"/>
      <c r="D48" s="150"/>
      <c r="E48" s="101"/>
      <c r="F48" s="101"/>
      <c r="G48" s="103"/>
      <c r="H48" s="103"/>
      <c r="I48" s="103"/>
      <c r="J48" s="122">
        <f t="shared" si="16"/>
        <v>0</v>
      </c>
      <c r="K48" s="127"/>
      <c r="L48" s="117">
        <f t="shared" si="17"/>
        <v>0</v>
      </c>
      <c r="M48" s="117">
        <f t="shared" si="18"/>
        <v>0</v>
      </c>
      <c r="N48" s="117">
        <f t="shared" si="19"/>
        <v>0</v>
      </c>
      <c r="O48" s="117">
        <f t="shared" si="20"/>
        <v>0</v>
      </c>
      <c r="P48" s="122">
        <f t="shared" si="21"/>
        <v>0</v>
      </c>
      <c r="Q48" s="128">
        <f t="shared" si="22"/>
        <v>0</v>
      </c>
      <c r="R48" s="126">
        <f t="shared" si="23"/>
        <v>0</v>
      </c>
      <c r="S48" s="126"/>
      <c r="T48" s="117">
        <f t="shared" si="24"/>
        <v>0</v>
      </c>
      <c r="U48" s="117">
        <f t="shared" si="25"/>
        <v>0</v>
      </c>
      <c r="V48" s="117">
        <f>IF(P48&gt;0,SUM('Расчет ФОТ'!P48:S48)*'Расчет ФОТ'!$V$5,0)</f>
        <v>0</v>
      </c>
      <c r="W48" s="121">
        <f t="shared" si="26"/>
        <v>0</v>
      </c>
      <c r="X48" s="117">
        <f t="shared" si="27"/>
        <v>0</v>
      </c>
      <c r="Y48" s="129">
        <f t="shared" si="28"/>
        <v>0</v>
      </c>
      <c r="Z48" s="143" t="str">
        <f>IF(Y48&gt;0,IF(Калькуляция!$C$2='Статистическая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48" s="147" t="str">
        <f t="shared" si="29"/>
        <v/>
      </c>
      <c r="AD48" s="173">
        <f t="shared" si="30"/>
        <v>0</v>
      </c>
    </row>
    <row r="49" spans="2:30" x14ac:dyDescent="0.25">
      <c r="B49" s="102"/>
      <c r="C49" s="115"/>
      <c r="D49" s="150"/>
      <c r="E49" s="101"/>
      <c r="F49" s="101"/>
      <c r="G49" s="103"/>
      <c r="H49" s="103"/>
      <c r="I49" s="103"/>
      <c r="J49" s="122">
        <f t="shared" si="16"/>
        <v>0</v>
      </c>
      <c r="K49" s="127"/>
      <c r="L49" s="117">
        <f t="shared" si="17"/>
        <v>0</v>
      </c>
      <c r="M49" s="117">
        <f t="shared" si="18"/>
        <v>0</v>
      </c>
      <c r="N49" s="117">
        <f t="shared" si="19"/>
        <v>0</v>
      </c>
      <c r="O49" s="117">
        <f t="shared" si="20"/>
        <v>0</v>
      </c>
      <c r="P49" s="122">
        <f t="shared" si="21"/>
        <v>0</v>
      </c>
      <c r="Q49" s="128">
        <f t="shared" si="22"/>
        <v>0</v>
      </c>
      <c r="R49" s="126">
        <f t="shared" si="23"/>
        <v>0</v>
      </c>
      <c r="S49" s="126"/>
      <c r="T49" s="117">
        <f t="shared" si="24"/>
        <v>0</v>
      </c>
      <c r="U49" s="117">
        <f t="shared" si="25"/>
        <v>0</v>
      </c>
      <c r="V49" s="117">
        <f>IF(P49&gt;0,SUM('Расчет ФОТ'!P49:S49)*'Расчет ФОТ'!$V$5,0)</f>
        <v>0</v>
      </c>
      <c r="W49" s="121">
        <f t="shared" si="26"/>
        <v>0</v>
      </c>
      <c r="X49" s="117">
        <f t="shared" si="27"/>
        <v>0</v>
      </c>
      <c r="Y49" s="129">
        <f t="shared" si="28"/>
        <v>0</v>
      </c>
      <c r="Z49" s="143" t="str">
        <f>IF(Y49&gt;0,IF(Калькуляция!$C$2='Статистическая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49" s="147" t="str">
        <f t="shared" si="29"/>
        <v/>
      </c>
      <c r="AD49" s="173">
        <f t="shared" si="30"/>
        <v>0</v>
      </c>
    </row>
    <row r="50" spans="2:30" x14ac:dyDescent="0.25">
      <c r="B50" s="102"/>
      <c r="C50" s="115"/>
      <c r="D50" s="150"/>
      <c r="E50" s="101"/>
      <c r="F50" s="101"/>
      <c r="G50" s="103"/>
      <c r="H50" s="103"/>
      <c r="I50" s="103"/>
      <c r="J50" s="122">
        <f t="shared" si="16"/>
        <v>0</v>
      </c>
      <c r="K50" s="127"/>
      <c r="L50" s="117">
        <f t="shared" si="17"/>
        <v>0</v>
      </c>
      <c r="M50" s="117">
        <f t="shared" si="18"/>
        <v>0</v>
      </c>
      <c r="N50" s="117">
        <f t="shared" si="19"/>
        <v>0</v>
      </c>
      <c r="O50" s="117">
        <f t="shared" si="20"/>
        <v>0</v>
      </c>
      <c r="P50" s="122">
        <f t="shared" si="21"/>
        <v>0</v>
      </c>
      <c r="Q50" s="128">
        <f t="shared" si="22"/>
        <v>0</v>
      </c>
      <c r="R50" s="126">
        <f t="shared" si="23"/>
        <v>0</v>
      </c>
      <c r="S50" s="126"/>
      <c r="T50" s="117">
        <f t="shared" si="24"/>
        <v>0</v>
      </c>
      <c r="U50" s="117">
        <f t="shared" si="25"/>
        <v>0</v>
      </c>
      <c r="V50" s="117">
        <f>IF(P50&gt;0,SUM('Расчет ФОТ'!P50:S50)*'Расчет ФОТ'!$V$5,0)</f>
        <v>0</v>
      </c>
      <c r="W50" s="121">
        <f t="shared" si="26"/>
        <v>0</v>
      </c>
      <c r="X50" s="117">
        <f t="shared" si="27"/>
        <v>0</v>
      </c>
      <c r="Y50" s="129">
        <f t="shared" si="28"/>
        <v>0</v>
      </c>
      <c r="Z50" s="143" t="str">
        <f>IF(Y50&gt;0,IF(Калькуляция!$C$2='Статистическая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50" s="147" t="str">
        <f t="shared" si="29"/>
        <v/>
      </c>
      <c r="AD50" s="173">
        <f t="shared" si="30"/>
        <v>0</v>
      </c>
    </row>
    <row r="51" spans="2:30" x14ac:dyDescent="0.25">
      <c r="B51" s="102"/>
      <c r="C51" s="115"/>
      <c r="D51" s="150"/>
      <c r="E51" s="101"/>
      <c r="F51" s="101"/>
      <c r="G51" s="103"/>
      <c r="H51" s="103"/>
      <c r="I51" s="103"/>
      <c r="J51" s="122">
        <f t="shared" si="16"/>
        <v>0</v>
      </c>
      <c r="K51" s="127"/>
      <c r="L51" s="117">
        <f t="shared" si="17"/>
        <v>0</v>
      </c>
      <c r="M51" s="117">
        <f t="shared" si="18"/>
        <v>0</v>
      </c>
      <c r="N51" s="117">
        <f t="shared" si="19"/>
        <v>0</v>
      </c>
      <c r="O51" s="117">
        <f t="shared" si="20"/>
        <v>0</v>
      </c>
      <c r="P51" s="122">
        <f t="shared" si="21"/>
        <v>0</v>
      </c>
      <c r="Q51" s="128">
        <f t="shared" si="22"/>
        <v>0</v>
      </c>
      <c r="R51" s="126">
        <f t="shared" si="23"/>
        <v>0</v>
      </c>
      <c r="S51" s="126"/>
      <c r="T51" s="117">
        <f t="shared" si="24"/>
        <v>0</v>
      </c>
      <c r="U51" s="117">
        <f t="shared" si="25"/>
        <v>0</v>
      </c>
      <c r="V51" s="117">
        <f>IF(P51&gt;0,SUM('Расчет ФОТ'!P51:S51)*'Расчет ФОТ'!$V$5,0)</f>
        <v>0</v>
      </c>
      <c r="W51" s="121">
        <f t="shared" si="26"/>
        <v>0</v>
      </c>
      <c r="X51" s="117">
        <f t="shared" si="27"/>
        <v>0</v>
      </c>
      <c r="Y51" s="129">
        <f t="shared" si="28"/>
        <v>0</v>
      </c>
      <c r="Z51" s="143" t="str">
        <f>IF(Y51&gt;0,IF(Калькуляция!$C$2='Статистическая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51" s="147" t="str">
        <f t="shared" si="29"/>
        <v/>
      </c>
      <c r="AD51" s="173">
        <f t="shared" si="30"/>
        <v>0</v>
      </c>
    </row>
    <row r="52" spans="2:30" x14ac:dyDescent="0.25">
      <c r="B52" s="102"/>
      <c r="C52" s="115"/>
      <c r="D52" s="150"/>
      <c r="E52" s="101"/>
      <c r="F52" s="101"/>
      <c r="G52" s="103"/>
      <c r="H52" s="103"/>
      <c r="I52" s="103"/>
      <c r="J52" s="122">
        <f t="shared" si="16"/>
        <v>0</v>
      </c>
      <c r="K52" s="127"/>
      <c r="L52" s="117">
        <f t="shared" si="17"/>
        <v>0</v>
      </c>
      <c r="M52" s="117">
        <f t="shared" si="18"/>
        <v>0</v>
      </c>
      <c r="N52" s="117">
        <f t="shared" si="19"/>
        <v>0</v>
      </c>
      <c r="O52" s="117">
        <f t="shared" si="20"/>
        <v>0</v>
      </c>
      <c r="P52" s="122">
        <f t="shared" si="21"/>
        <v>0</v>
      </c>
      <c r="Q52" s="128">
        <f t="shared" si="22"/>
        <v>0</v>
      </c>
      <c r="R52" s="126">
        <f t="shared" si="23"/>
        <v>0</v>
      </c>
      <c r="S52" s="126"/>
      <c r="T52" s="117">
        <f t="shared" si="24"/>
        <v>0</v>
      </c>
      <c r="U52" s="117">
        <f t="shared" si="25"/>
        <v>0</v>
      </c>
      <c r="V52" s="117">
        <f>IF(P52&gt;0,SUM('Расчет ФОТ'!P52:S52)*'Расчет ФОТ'!$V$5,0)</f>
        <v>0</v>
      </c>
      <c r="W52" s="121">
        <f t="shared" si="26"/>
        <v>0</v>
      </c>
      <c r="X52" s="117">
        <f t="shared" si="27"/>
        <v>0</v>
      </c>
      <c r="Y52" s="129">
        <f t="shared" si="28"/>
        <v>0</v>
      </c>
      <c r="Z52" s="143" t="str">
        <f>IF(Y52&gt;0,IF(Калькуляция!$C$2='Статистическая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52" s="147" t="str">
        <f t="shared" si="29"/>
        <v/>
      </c>
      <c r="AD52" s="173">
        <f t="shared" si="30"/>
        <v>0</v>
      </c>
    </row>
    <row r="53" spans="2:30" x14ac:dyDescent="0.25">
      <c r="B53" s="102"/>
      <c r="C53" s="115"/>
      <c r="D53" s="150"/>
      <c r="E53" s="101"/>
      <c r="F53" s="101"/>
      <c r="G53" s="103"/>
      <c r="H53" s="103"/>
      <c r="I53" s="103"/>
      <c r="J53" s="122">
        <f t="shared" si="16"/>
        <v>0</v>
      </c>
      <c r="K53" s="127"/>
      <c r="L53" s="117">
        <f t="shared" si="17"/>
        <v>0</v>
      </c>
      <c r="M53" s="117">
        <f t="shared" si="18"/>
        <v>0</v>
      </c>
      <c r="N53" s="117">
        <f t="shared" si="19"/>
        <v>0</v>
      </c>
      <c r="O53" s="117">
        <f t="shared" si="20"/>
        <v>0</v>
      </c>
      <c r="P53" s="122">
        <f t="shared" si="21"/>
        <v>0</v>
      </c>
      <c r="Q53" s="128">
        <f t="shared" si="22"/>
        <v>0</v>
      </c>
      <c r="R53" s="126">
        <f t="shared" si="23"/>
        <v>0</v>
      </c>
      <c r="S53" s="126"/>
      <c r="T53" s="117">
        <f t="shared" si="24"/>
        <v>0</v>
      </c>
      <c r="U53" s="117">
        <f t="shared" si="25"/>
        <v>0</v>
      </c>
      <c r="V53" s="117">
        <f>IF(P53&gt;0,SUM('Расчет ФОТ'!P53:S53)*'Расчет ФОТ'!$V$5,0)</f>
        <v>0</v>
      </c>
      <c r="W53" s="121">
        <f t="shared" si="26"/>
        <v>0</v>
      </c>
      <c r="X53" s="117">
        <f t="shared" si="27"/>
        <v>0</v>
      </c>
      <c r="Y53" s="129">
        <f t="shared" si="28"/>
        <v>0</v>
      </c>
      <c r="Z53" s="143" t="str">
        <f>IF(Y53&gt;0,IF(Калькуляция!$C$2='Статистическая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53" s="147" t="str">
        <f t="shared" si="29"/>
        <v/>
      </c>
      <c r="AD53" s="173">
        <f t="shared" si="30"/>
        <v>0</v>
      </c>
    </row>
    <row r="54" spans="2:30" x14ac:dyDescent="0.25">
      <c r="B54" s="102"/>
      <c r="C54" s="115"/>
      <c r="D54" s="150"/>
      <c r="E54" s="101"/>
      <c r="F54" s="101"/>
      <c r="G54" s="103"/>
      <c r="H54" s="103"/>
      <c r="I54" s="103"/>
      <c r="J54" s="122">
        <f t="shared" si="16"/>
        <v>0</v>
      </c>
      <c r="K54" s="127"/>
      <c r="L54" s="117">
        <f t="shared" si="17"/>
        <v>0</v>
      </c>
      <c r="M54" s="117">
        <f t="shared" si="18"/>
        <v>0</v>
      </c>
      <c r="N54" s="117">
        <f t="shared" si="19"/>
        <v>0</v>
      </c>
      <c r="O54" s="117">
        <f t="shared" si="20"/>
        <v>0</v>
      </c>
      <c r="P54" s="122">
        <f t="shared" si="21"/>
        <v>0</v>
      </c>
      <c r="Q54" s="128">
        <f t="shared" si="22"/>
        <v>0</v>
      </c>
      <c r="R54" s="126">
        <f t="shared" si="23"/>
        <v>0</v>
      </c>
      <c r="S54" s="126"/>
      <c r="T54" s="117">
        <f t="shared" si="24"/>
        <v>0</v>
      </c>
      <c r="U54" s="117">
        <f t="shared" si="25"/>
        <v>0</v>
      </c>
      <c r="V54" s="117">
        <f>IF(P54&gt;0,SUM('Расчет ФОТ'!P54:S54)*'Расчет ФОТ'!$V$5,0)</f>
        <v>0</v>
      </c>
      <c r="W54" s="121">
        <f t="shared" si="26"/>
        <v>0</v>
      </c>
      <c r="X54" s="117">
        <f t="shared" si="27"/>
        <v>0</v>
      </c>
      <c r="Y54" s="129">
        <f t="shared" si="28"/>
        <v>0</v>
      </c>
      <c r="Z54" s="143" t="str">
        <f>IF(Y54&gt;0,IF(Калькуляция!$C$2='Статистическая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54" s="147" t="str">
        <f t="shared" si="29"/>
        <v/>
      </c>
      <c r="AD54" s="173">
        <f t="shared" si="30"/>
        <v>0</v>
      </c>
    </row>
    <row r="55" spans="2:30" x14ac:dyDescent="0.25">
      <c r="B55" s="102"/>
      <c r="C55" s="115"/>
      <c r="D55" s="150"/>
      <c r="E55" s="101"/>
      <c r="F55" s="101"/>
      <c r="G55" s="103"/>
      <c r="H55" s="103"/>
      <c r="I55" s="103"/>
      <c r="J55" s="122">
        <f t="shared" si="16"/>
        <v>0</v>
      </c>
      <c r="K55" s="127"/>
      <c r="L55" s="117">
        <f t="shared" si="17"/>
        <v>0</v>
      </c>
      <c r="M55" s="117">
        <f t="shared" si="18"/>
        <v>0</v>
      </c>
      <c r="N55" s="117">
        <f t="shared" si="19"/>
        <v>0</v>
      </c>
      <c r="O55" s="117">
        <f t="shared" si="20"/>
        <v>0</v>
      </c>
      <c r="P55" s="122">
        <f t="shared" si="21"/>
        <v>0</v>
      </c>
      <c r="Q55" s="128">
        <f t="shared" si="22"/>
        <v>0</v>
      </c>
      <c r="R55" s="126">
        <f t="shared" si="23"/>
        <v>0</v>
      </c>
      <c r="S55" s="126"/>
      <c r="T55" s="117">
        <f t="shared" si="24"/>
        <v>0</v>
      </c>
      <c r="U55" s="117">
        <f t="shared" si="25"/>
        <v>0</v>
      </c>
      <c r="V55" s="117">
        <f>IF(P55&gt;0,SUM('Расчет ФОТ'!P55:S55)*'Расчет ФОТ'!$V$5,0)</f>
        <v>0</v>
      </c>
      <c r="W55" s="121">
        <f t="shared" si="26"/>
        <v>0</v>
      </c>
      <c r="X55" s="117">
        <f t="shared" si="27"/>
        <v>0</v>
      </c>
      <c r="Y55" s="129">
        <f t="shared" si="28"/>
        <v>0</v>
      </c>
      <c r="Z55" s="143" t="str">
        <f>IF(Y55&gt;0,IF(Калькуляция!$C$2='Статистическая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55" s="147" t="str">
        <f t="shared" si="29"/>
        <v/>
      </c>
      <c r="AD55" s="173">
        <f t="shared" si="30"/>
        <v>0</v>
      </c>
    </row>
    <row r="56" spans="2:30" x14ac:dyDescent="0.25">
      <c r="B56" s="102"/>
      <c r="C56" s="115"/>
      <c r="D56" s="150"/>
      <c r="E56" s="101"/>
      <c r="F56" s="101"/>
      <c r="G56" s="103"/>
      <c r="H56" s="103"/>
      <c r="I56" s="103"/>
      <c r="J56" s="122">
        <f t="shared" si="16"/>
        <v>0</v>
      </c>
      <c r="K56" s="127"/>
      <c r="L56" s="117">
        <f t="shared" si="17"/>
        <v>0</v>
      </c>
      <c r="M56" s="117">
        <f t="shared" si="18"/>
        <v>0</v>
      </c>
      <c r="N56" s="117">
        <f t="shared" si="19"/>
        <v>0</v>
      </c>
      <c r="O56" s="117">
        <f t="shared" si="20"/>
        <v>0</v>
      </c>
      <c r="P56" s="122">
        <f t="shared" si="21"/>
        <v>0</v>
      </c>
      <c r="Q56" s="128">
        <f t="shared" si="22"/>
        <v>0</v>
      </c>
      <c r="R56" s="126">
        <f t="shared" si="23"/>
        <v>0</v>
      </c>
      <c r="S56" s="126"/>
      <c r="T56" s="117">
        <f t="shared" si="24"/>
        <v>0</v>
      </c>
      <c r="U56" s="117">
        <f t="shared" si="25"/>
        <v>0</v>
      </c>
      <c r="V56" s="117">
        <f>IF(P56&gt;0,SUM('Расчет ФОТ'!P56:S56)*'Расчет ФОТ'!$V$5,0)</f>
        <v>0</v>
      </c>
      <c r="W56" s="121">
        <f t="shared" si="26"/>
        <v>0</v>
      </c>
      <c r="X56" s="117">
        <f t="shared" si="27"/>
        <v>0</v>
      </c>
      <c r="Y56" s="129">
        <f t="shared" si="28"/>
        <v>0</v>
      </c>
      <c r="Z56" s="143" t="str">
        <f>IF(Y56&gt;0,IF(Калькуляция!$C$2='Статистическая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56" s="147" t="str">
        <f t="shared" si="29"/>
        <v/>
      </c>
      <c r="AD56" s="173">
        <f t="shared" si="30"/>
        <v>0</v>
      </c>
    </row>
    <row r="57" spans="2:30" x14ac:dyDescent="0.25">
      <c r="B57" s="102"/>
      <c r="C57" s="115"/>
      <c r="D57" s="150"/>
      <c r="E57" s="101"/>
      <c r="F57" s="101"/>
      <c r="G57" s="103"/>
      <c r="H57" s="103"/>
      <c r="I57" s="103"/>
      <c r="J57" s="122">
        <f t="shared" si="16"/>
        <v>0</v>
      </c>
      <c r="K57" s="127"/>
      <c r="L57" s="117">
        <f t="shared" si="17"/>
        <v>0</v>
      </c>
      <c r="M57" s="117">
        <f t="shared" si="18"/>
        <v>0</v>
      </c>
      <c r="N57" s="117">
        <f t="shared" si="19"/>
        <v>0</v>
      </c>
      <c r="O57" s="117">
        <f t="shared" si="20"/>
        <v>0</v>
      </c>
      <c r="P57" s="122">
        <f t="shared" si="21"/>
        <v>0</v>
      </c>
      <c r="Q57" s="128">
        <f t="shared" si="22"/>
        <v>0</v>
      </c>
      <c r="R57" s="126">
        <f t="shared" si="23"/>
        <v>0</v>
      </c>
      <c r="S57" s="126"/>
      <c r="T57" s="117">
        <f t="shared" si="24"/>
        <v>0</v>
      </c>
      <c r="U57" s="117">
        <f t="shared" si="25"/>
        <v>0</v>
      </c>
      <c r="V57" s="117">
        <f>IF(P57&gt;0,SUM('Расчет ФОТ'!P57:S57)*'Расчет ФОТ'!$V$5,0)</f>
        <v>0</v>
      </c>
      <c r="W57" s="121">
        <f t="shared" si="26"/>
        <v>0</v>
      </c>
      <c r="X57" s="117">
        <f t="shared" si="27"/>
        <v>0</v>
      </c>
      <c r="Y57" s="129">
        <f t="shared" si="28"/>
        <v>0</v>
      </c>
      <c r="Z57" s="143" t="str">
        <f>IF(Y57&gt;0,IF(Калькуляция!$C$2='Статистическая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57" s="147" t="str">
        <f t="shared" si="29"/>
        <v/>
      </c>
      <c r="AD57" s="173">
        <f t="shared" si="30"/>
        <v>0</v>
      </c>
    </row>
    <row r="58" spans="2:30" x14ac:dyDescent="0.25">
      <c r="B58" s="102"/>
      <c r="C58" s="115"/>
      <c r="D58" s="150"/>
      <c r="E58" s="101"/>
      <c r="F58" s="101"/>
      <c r="G58" s="103"/>
      <c r="H58" s="103"/>
      <c r="I58" s="103"/>
      <c r="J58" s="122">
        <f t="shared" si="16"/>
        <v>0</v>
      </c>
      <c r="K58" s="127"/>
      <c r="L58" s="117">
        <f t="shared" si="17"/>
        <v>0</v>
      </c>
      <c r="M58" s="117">
        <f t="shared" si="18"/>
        <v>0</v>
      </c>
      <c r="N58" s="117">
        <f t="shared" si="19"/>
        <v>0</v>
      </c>
      <c r="O58" s="117">
        <f t="shared" si="20"/>
        <v>0</v>
      </c>
      <c r="P58" s="122">
        <f t="shared" si="21"/>
        <v>0</v>
      </c>
      <c r="Q58" s="128">
        <f t="shared" si="22"/>
        <v>0</v>
      </c>
      <c r="R58" s="126">
        <f t="shared" si="23"/>
        <v>0</v>
      </c>
      <c r="S58" s="126"/>
      <c r="T58" s="117">
        <f t="shared" si="24"/>
        <v>0</v>
      </c>
      <c r="U58" s="117">
        <f t="shared" si="25"/>
        <v>0</v>
      </c>
      <c r="V58" s="117">
        <f>IF(P58&gt;0,SUM('Расчет ФОТ'!P58:S58)*'Расчет ФОТ'!$V$5,0)</f>
        <v>0</v>
      </c>
      <c r="W58" s="121">
        <f t="shared" si="26"/>
        <v>0</v>
      </c>
      <c r="X58" s="117">
        <f t="shared" si="27"/>
        <v>0</v>
      </c>
      <c r="Y58" s="129">
        <f t="shared" si="28"/>
        <v>0</v>
      </c>
      <c r="Z58" s="143" t="str">
        <f>IF(Y58&gt;0,IF(Калькуляция!$C$2='Статистическая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58" s="147" t="str">
        <f t="shared" si="29"/>
        <v/>
      </c>
      <c r="AD58" s="173">
        <f t="shared" si="30"/>
        <v>0</v>
      </c>
    </row>
    <row r="59" spans="2:30" x14ac:dyDescent="0.25">
      <c r="B59" s="102"/>
      <c r="C59" s="115"/>
      <c r="D59" s="150"/>
      <c r="E59" s="101"/>
      <c r="F59" s="101"/>
      <c r="G59" s="103"/>
      <c r="H59" s="103"/>
      <c r="I59" s="103"/>
      <c r="J59" s="122">
        <f t="shared" si="16"/>
        <v>0</v>
      </c>
      <c r="K59" s="127"/>
      <c r="L59" s="117">
        <f t="shared" si="17"/>
        <v>0</v>
      </c>
      <c r="M59" s="117">
        <f t="shared" si="18"/>
        <v>0</v>
      </c>
      <c r="N59" s="117">
        <f t="shared" si="19"/>
        <v>0</v>
      </c>
      <c r="O59" s="117">
        <f t="shared" si="20"/>
        <v>0</v>
      </c>
      <c r="P59" s="122">
        <f t="shared" si="21"/>
        <v>0</v>
      </c>
      <c r="Q59" s="128">
        <f t="shared" si="22"/>
        <v>0</v>
      </c>
      <c r="R59" s="126">
        <f t="shared" si="23"/>
        <v>0</v>
      </c>
      <c r="S59" s="126"/>
      <c r="T59" s="117">
        <f t="shared" si="24"/>
        <v>0</v>
      </c>
      <c r="U59" s="117">
        <f t="shared" si="25"/>
        <v>0</v>
      </c>
      <c r="V59" s="117">
        <f>IF(P59&gt;0,SUM('Расчет ФОТ'!P59:S59)*'Расчет ФОТ'!$V$5,0)</f>
        <v>0</v>
      </c>
      <c r="W59" s="121">
        <f t="shared" si="26"/>
        <v>0</v>
      </c>
      <c r="X59" s="117">
        <f t="shared" si="27"/>
        <v>0</v>
      </c>
      <c r="Y59" s="129">
        <f t="shared" si="28"/>
        <v>0</v>
      </c>
      <c r="Z59" s="143" t="str">
        <f>IF(Y59&gt;0,IF(Калькуляция!$C$2='Статистическая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59" s="147" t="str">
        <f t="shared" si="29"/>
        <v/>
      </c>
      <c r="AD59" s="173">
        <f t="shared" si="30"/>
        <v>0</v>
      </c>
    </row>
    <row r="60" spans="2:30" x14ac:dyDescent="0.25">
      <c r="B60" s="102"/>
      <c r="C60" s="115"/>
      <c r="D60" s="150"/>
      <c r="E60" s="101"/>
      <c r="F60" s="101"/>
      <c r="G60" s="103"/>
      <c r="H60" s="103"/>
      <c r="I60" s="103"/>
      <c r="J60" s="122">
        <f t="shared" si="16"/>
        <v>0</v>
      </c>
      <c r="K60" s="127"/>
      <c r="L60" s="117">
        <f t="shared" si="17"/>
        <v>0</v>
      </c>
      <c r="M60" s="117">
        <f t="shared" si="18"/>
        <v>0</v>
      </c>
      <c r="N60" s="117">
        <f t="shared" si="19"/>
        <v>0</v>
      </c>
      <c r="O60" s="117">
        <f t="shared" si="20"/>
        <v>0</v>
      </c>
      <c r="P60" s="122">
        <f t="shared" si="21"/>
        <v>0</v>
      </c>
      <c r="Q60" s="128">
        <f t="shared" si="22"/>
        <v>0</v>
      </c>
      <c r="R60" s="126">
        <f t="shared" si="23"/>
        <v>0</v>
      </c>
      <c r="S60" s="126"/>
      <c r="T60" s="117">
        <f t="shared" si="24"/>
        <v>0</v>
      </c>
      <c r="U60" s="117">
        <f t="shared" si="25"/>
        <v>0</v>
      </c>
      <c r="V60" s="117">
        <f>IF(P60&gt;0,SUM('Расчет ФОТ'!P60:S60)*'Расчет ФОТ'!$V$5,0)</f>
        <v>0</v>
      </c>
      <c r="W60" s="121">
        <f t="shared" si="26"/>
        <v>0</v>
      </c>
      <c r="X60" s="117">
        <f t="shared" si="27"/>
        <v>0</v>
      </c>
      <c r="Y60" s="129">
        <f t="shared" si="28"/>
        <v>0</v>
      </c>
      <c r="Z60" s="143" t="str">
        <f>IF(Y60&gt;0,IF(Калькуляция!$C$2='Статистическая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60" s="147" t="str">
        <f t="shared" si="29"/>
        <v/>
      </c>
      <c r="AD60" s="173">
        <f t="shared" si="30"/>
        <v>0</v>
      </c>
    </row>
    <row r="61" spans="2:30" x14ac:dyDescent="0.25">
      <c r="B61" s="102"/>
      <c r="C61" s="115"/>
      <c r="D61" s="150"/>
      <c r="E61" s="101"/>
      <c r="F61" s="101"/>
      <c r="G61" s="103"/>
      <c r="H61" s="103"/>
      <c r="I61" s="103"/>
      <c r="J61" s="122">
        <f t="shared" si="16"/>
        <v>0</v>
      </c>
      <c r="K61" s="127"/>
      <c r="L61" s="117">
        <f t="shared" si="17"/>
        <v>0</v>
      </c>
      <c r="M61" s="117">
        <f t="shared" si="18"/>
        <v>0</v>
      </c>
      <c r="N61" s="117">
        <f t="shared" si="19"/>
        <v>0</v>
      </c>
      <c r="O61" s="117">
        <f t="shared" si="20"/>
        <v>0</v>
      </c>
      <c r="P61" s="122">
        <f t="shared" si="21"/>
        <v>0</v>
      </c>
      <c r="Q61" s="128">
        <f t="shared" si="22"/>
        <v>0</v>
      </c>
      <c r="R61" s="126">
        <f t="shared" si="23"/>
        <v>0</v>
      </c>
      <c r="S61" s="126"/>
      <c r="T61" s="117">
        <f t="shared" si="24"/>
        <v>0</v>
      </c>
      <c r="U61" s="117">
        <f t="shared" si="25"/>
        <v>0</v>
      </c>
      <c r="V61" s="117">
        <f>IF(P61&gt;0,SUM('Расчет ФОТ'!P61:S61)*'Расчет ФОТ'!$V$5,0)</f>
        <v>0</v>
      </c>
      <c r="W61" s="121">
        <f t="shared" si="26"/>
        <v>0</v>
      </c>
      <c r="X61" s="117">
        <f t="shared" si="27"/>
        <v>0</v>
      </c>
      <c r="Y61" s="129">
        <f t="shared" si="28"/>
        <v>0</v>
      </c>
      <c r="Z61" s="143" t="str">
        <f>IF(Y61&gt;0,IF(Калькуляция!$C$2='Статистическая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61" s="147" t="str">
        <f t="shared" si="29"/>
        <v/>
      </c>
      <c r="AD61" s="173">
        <f t="shared" si="30"/>
        <v>0</v>
      </c>
    </row>
    <row r="62" spans="2:30" x14ac:dyDescent="0.25">
      <c r="B62" s="102"/>
      <c r="C62" s="115"/>
      <c r="D62" s="150"/>
      <c r="E62" s="101"/>
      <c r="F62" s="101"/>
      <c r="G62" s="103"/>
      <c r="H62" s="103"/>
      <c r="I62" s="103"/>
      <c r="J62" s="122">
        <f t="shared" si="16"/>
        <v>0</v>
      </c>
      <c r="K62" s="127"/>
      <c r="L62" s="117">
        <f t="shared" si="17"/>
        <v>0</v>
      </c>
      <c r="M62" s="117">
        <f t="shared" si="18"/>
        <v>0</v>
      </c>
      <c r="N62" s="117">
        <f t="shared" si="19"/>
        <v>0</v>
      </c>
      <c r="O62" s="117">
        <f t="shared" si="20"/>
        <v>0</v>
      </c>
      <c r="P62" s="122">
        <f t="shared" si="21"/>
        <v>0</v>
      </c>
      <c r="Q62" s="128">
        <f t="shared" si="22"/>
        <v>0</v>
      </c>
      <c r="R62" s="126">
        <f t="shared" si="23"/>
        <v>0</v>
      </c>
      <c r="S62" s="126"/>
      <c r="T62" s="117">
        <f t="shared" si="24"/>
        <v>0</v>
      </c>
      <c r="U62" s="117">
        <f t="shared" si="25"/>
        <v>0</v>
      </c>
      <c r="V62" s="117">
        <f>IF(P62&gt;0,SUM('Расчет ФОТ'!P62:S62)*'Расчет ФОТ'!$V$5,0)</f>
        <v>0</v>
      </c>
      <c r="W62" s="121">
        <f t="shared" si="26"/>
        <v>0</v>
      </c>
      <c r="X62" s="117">
        <f t="shared" si="27"/>
        <v>0</v>
      </c>
      <c r="Y62" s="129">
        <f t="shared" si="28"/>
        <v>0</v>
      </c>
      <c r="Z62" s="143" t="str">
        <f>IF(Y62&gt;0,IF(Калькуляция!$C$2='Статистическая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62" s="147" t="str">
        <f t="shared" si="29"/>
        <v/>
      </c>
      <c r="AD62" s="173">
        <f t="shared" si="30"/>
        <v>0</v>
      </c>
    </row>
    <row r="63" spans="2:30" x14ac:dyDescent="0.25">
      <c r="B63" s="102"/>
      <c r="C63" s="115"/>
      <c r="D63" s="150"/>
      <c r="E63" s="101"/>
      <c r="F63" s="101"/>
      <c r="G63" s="103"/>
      <c r="H63" s="103"/>
      <c r="I63" s="103"/>
      <c r="J63" s="122">
        <f t="shared" si="16"/>
        <v>0</v>
      </c>
      <c r="K63" s="127"/>
      <c r="L63" s="117">
        <f t="shared" si="17"/>
        <v>0</v>
      </c>
      <c r="M63" s="117">
        <f t="shared" si="18"/>
        <v>0</v>
      </c>
      <c r="N63" s="117">
        <f t="shared" si="19"/>
        <v>0</v>
      </c>
      <c r="O63" s="117">
        <f t="shared" si="20"/>
        <v>0</v>
      </c>
      <c r="P63" s="122">
        <f t="shared" si="21"/>
        <v>0</v>
      </c>
      <c r="Q63" s="128">
        <f t="shared" si="22"/>
        <v>0</v>
      </c>
      <c r="R63" s="126">
        <f t="shared" si="23"/>
        <v>0</v>
      </c>
      <c r="S63" s="126"/>
      <c r="T63" s="117">
        <f t="shared" si="24"/>
        <v>0</v>
      </c>
      <c r="U63" s="117">
        <f t="shared" si="25"/>
        <v>0</v>
      </c>
      <c r="V63" s="117">
        <f>IF(P63&gt;0,SUM('Расчет ФОТ'!P63:S63)*'Расчет ФОТ'!$V$5,0)</f>
        <v>0</v>
      </c>
      <c r="W63" s="121">
        <f t="shared" si="26"/>
        <v>0</v>
      </c>
      <c r="X63" s="117">
        <f t="shared" si="27"/>
        <v>0</v>
      </c>
      <c r="Y63" s="129">
        <f t="shared" si="28"/>
        <v>0</v>
      </c>
      <c r="Z63" s="143" t="str">
        <f>IF(Y63&gt;0,IF(Калькуляция!$C$2='Статистическая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63" s="147" t="str">
        <f t="shared" si="29"/>
        <v/>
      </c>
      <c r="AD63" s="173">
        <f t="shared" si="30"/>
        <v>0</v>
      </c>
    </row>
    <row r="64" spans="2:30" x14ac:dyDescent="0.25">
      <c r="B64" s="102"/>
      <c r="C64" s="115"/>
      <c r="D64" s="150"/>
      <c r="E64" s="101"/>
      <c r="F64" s="101"/>
      <c r="G64" s="103"/>
      <c r="H64" s="103"/>
      <c r="I64" s="103"/>
      <c r="J64" s="122">
        <f t="shared" si="16"/>
        <v>0</v>
      </c>
      <c r="K64" s="127"/>
      <c r="L64" s="117">
        <f t="shared" si="17"/>
        <v>0</v>
      </c>
      <c r="M64" s="117">
        <f t="shared" si="18"/>
        <v>0</v>
      </c>
      <c r="N64" s="117">
        <f t="shared" si="19"/>
        <v>0</v>
      </c>
      <c r="O64" s="117">
        <f t="shared" si="20"/>
        <v>0</v>
      </c>
      <c r="P64" s="122">
        <f t="shared" si="21"/>
        <v>0</v>
      </c>
      <c r="Q64" s="128">
        <f t="shared" si="22"/>
        <v>0</v>
      </c>
      <c r="R64" s="126">
        <f t="shared" si="23"/>
        <v>0</v>
      </c>
      <c r="S64" s="126"/>
      <c r="T64" s="117">
        <f t="shared" si="24"/>
        <v>0</v>
      </c>
      <c r="U64" s="117">
        <f t="shared" si="25"/>
        <v>0</v>
      </c>
      <c r="V64" s="117">
        <f>IF(P64&gt;0,SUM('Расчет ФОТ'!P64:S64)*'Расчет ФОТ'!$V$5,0)</f>
        <v>0</v>
      </c>
      <c r="W64" s="121">
        <f t="shared" si="26"/>
        <v>0</v>
      </c>
      <c r="X64" s="117">
        <f t="shared" si="27"/>
        <v>0</v>
      </c>
      <c r="Y64" s="129">
        <f t="shared" si="28"/>
        <v>0</v>
      </c>
      <c r="Z64" s="143" t="str">
        <f>IF(Y64&gt;0,IF(Калькуляция!$C$2='Статистическая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64" s="147" t="str">
        <f t="shared" si="29"/>
        <v/>
      </c>
      <c r="AD64" s="173">
        <f t="shared" si="30"/>
        <v>0</v>
      </c>
    </row>
    <row r="65" spans="2:30" x14ac:dyDescent="0.25">
      <c r="B65" s="102"/>
      <c r="C65" s="115"/>
      <c r="D65" s="150"/>
      <c r="E65" s="101"/>
      <c r="F65" s="101"/>
      <c r="G65" s="103"/>
      <c r="H65" s="103"/>
      <c r="I65" s="103"/>
      <c r="J65" s="122">
        <f t="shared" si="16"/>
        <v>0</v>
      </c>
      <c r="K65" s="127"/>
      <c r="L65" s="117">
        <f t="shared" si="17"/>
        <v>0</v>
      </c>
      <c r="M65" s="117">
        <f t="shared" si="18"/>
        <v>0</v>
      </c>
      <c r="N65" s="117">
        <f t="shared" si="19"/>
        <v>0</v>
      </c>
      <c r="O65" s="117">
        <f t="shared" si="20"/>
        <v>0</v>
      </c>
      <c r="P65" s="122">
        <f t="shared" si="21"/>
        <v>0</v>
      </c>
      <c r="Q65" s="128">
        <f t="shared" si="22"/>
        <v>0</v>
      </c>
      <c r="R65" s="126">
        <f t="shared" si="23"/>
        <v>0</v>
      </c>
      <c r="S65" s="126"/>
      <c r="T65" s="117">
        <f t="shared" si="24"/>
        <v>0</v>
      </c>
      <c r="U65" s="117">
        <f t="shared" si="25"/>
        <v>0</v>
      </c>
      <c r="V65" s="117">
        <f>IF(P65&gt;0,SUM('Расчет ФОТ'!P65:S65)*'Расчет ФОТ'!$V$5,0)</f>
        <v>0</v>
      </c>
      <c r="W65" s="121">
        <f t="shared" si="26"/>
        <v>0</v>
      </c>
      <c r="X65" s="117">
        <f t="shared" si="27"/>
        <v>0</v>
      </c>
      <c r="Y65" s="129">
        <f t="shared" si="28"/>
        <v>0</v>
      </c>
      <c r="Z65" s="143" t="str">
        <f>IF(Y65&gt;0,IF(Калькуляция!$C$2='Статистическая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65" s="147" t="str">
        <f t="shared" si="29"/>
        <v/>
      </c>
      <c r="AD65" s="173">
        <f t="shared" si="30"/>
        <v>0</v>
      </c>
    </row>
    <row r="66" spans="2:30" x14ac:dyDescent="0.25">
      <c r="B66" s="102"/>
      <c r="C66" s="115"/>
      <c r="D66" s="150"/>
      <c r="E66" s="101"/>
      <c r="F66" s="101"/>
      <c r="G66" s="103"/>
      <c r="H66" s="103"/>
      <c r="I66" s="103"/>
      <c r="J66" s="122">
        <f t="shared" si="16"/>
        <v>0</v>
      </c>
      <c r="K66" s="127"/>
      <c r="L66" s="117">
        <f t="shared" si="17"/>
        <v>0</v>
      </c>
      <c r="M66" s="117">
        <f t="shared" si="18"/>
        <v>0</v>
      </c>
      <c r="N66" s="117">
        <f t="shared" si="19"/>
        <v>0</v>
      </c>
      <c r="O66" s="117">
        <f t="shared" si="20"/>
        <v>0</v>
      </c>
      <c r="P66" s="122">
        <f t="shared" si="21"/>
        <v>0</v>
      </c>
      <c r="Q66" s="128">
        <f t="shared" si="22"/>
        <v>0</v>
      </c>
      <c r="R66" s="126">
        <f t="shared" si="23"/>
        <v>0</v>
      </c>
      <c r="S66" s="126"/>
      <c r="T66" s="117">
        <f t="shared" si="24"/>
        <v>0</v>
      </c>
      <c r="U66" s="117">
        <f t="shared" si="25"/>
        <v>0</v>
      </c>
      <c r="V66" s="117">
        <f>IF(P66&gt;0,SUM('Расчет ФОТ'!P66:S66)*'Расчет ФОТ'!$V$5,0)</f>
        <v>0</v>
      </c>
      <c r="W66" s="121">
        <f t="shared" si="26"/>
        <v>0</v>
      </c>
      <c r="X66" s="117">
        <f t="shared" si="27"/>
        <v>0</v>
      </c>
      <c r="Y66" s="129">
        <f t="shared" si="28"/>
        <v>0</v>
      </c>
      <c r="Z66" s="143" t="str">
        <f>IF(Y66&gt;0,IF(Калькуляция!$C$2='Статистическая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66" s="147" t="str">
        <f t="shared" si="29"/>
        <v/>
      </c>
      <c r="AD66" s="173">
        <f t="shared" si="30"/>
        <v>0</v>
      </c>
    </row>
    <row r="67" spans="2:30" x14ac:dyDescent="0.25">
      <c r="B67" s="102"/>
      <c r="C67" s="115"/>
      <c r="D67" s="150"/>
      <c r="E67" s="101"/>
      <c r="F67" s="101"/>
      <c r="G67" s="103"/>
      <c r="H67" s="103"/>
      <c r="I67" s="103"/>
      <c r="J67" s="122">
        <f t="shared" si="16"/>
        <v>0</v>
      </c>
      <c r="K67" s="127"/>
      <c r="L67" s="117">
        <f t="shared" si="17"/>
        <v>0</v>
      </c>
      <c r="M67" s="117">
        <f t="shared" si="18"/>
        <v>0</v>
      </c>
      <c r="N67" s="117">
        <f t="shared" si="19"/>
        <v>0</v>
      </c>
      <c r="O67" s="117">
        <f t="shared" si="20"/>
        <v>0</v>
      </c>
      <c r="P67" s="122">
        <f t="shared" si="21"/>
        <v>0</v>
      </c>
      <c r="Q67" s="128">
        <f t="shared" si="22"/>
        <v>0</v>
      </c>
      <c r="R67" s="126">
        <f t="shared" si="23"/>
        <v>0</v>
      </c>
      <c r="S67" s="126"/>
      <c r="T67" s="117">
        <f t="shared" si="24"/>
        <v>0</v>
      </c>
      <c r="U67" s="117">
        <f t="shared" si="25"/>
        <v>0</v>
      </c>
      <c r="V67" s="117">
        <f>IF(P67&gt;0,SUM('Расчет ФОТ'!P67:S67)*'Расчет ФОТ'!$V$5,0)</f>
        <v>0</v>
      </c>
      <c r="W67" s="121">
        <f t="shared" si="26"/>
        <v>0</v>
      </c>
      <c r="X67" s="117">
        <f t="shared" si="27"/>
        <v>0</v>
      </c>
      <c r="Y67" s="129">
        <f t="shared" si="28"/>
        <v>0</v>
      </c>
      <c r="Z67" s="143" t="str">
        <f>IF(Y67&gt;0,IF(Калькуляция!$C$2='Статистическая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67" s="147" t="str">
        <f t="shared" si="29"/>
        <v/>
      </c>
      <c r="AD67" s="173">
        <f t="shared" si="30"/>
        <v>0</v>
      </c>
    </row>
    <row r="68" spans="2:30" x14ac:dyDescent="0.25">
      <c r="B68" s="102"/>
      <c r="C68" s="115"/>
      <c r="D68" s="150"/>
      <c r="E68" s="101"/>
      <c r="F68" s="101"/>
      <c r="G68" s="103"/>
      <c r="H68" s="103"/>
      <c r="I68" s="103"/>
      <c r="J68" s="122">
        <f t="shared" si="16"/>
        <v>0</v>
      </c>
      <c r="K68" s="127"/>
      <c r="L68" s="117">
        <f t="shared" si="17"/>
        <v>0</v>
      </c>
      <c r="M68" s="117">
        <f t="shared" si="18"/>
        <v>0</v>
      </c>
      <c r="N68" s="117">
        <f t="shared" si="19"/>
        <v>0</v>
      </c>
      <c r="O68" s="117">
        <f t="shared" si="20"/>
        <v>0</v>
      </c>
      <c r="P68" s="122">
        <f t="shared" si="21"/>
        <v>0</v>
      </c>
      <c r="Q68" s="128">
        <f t="shared" si="22"/>
        <v>0</v>
      </c>
      <c r="R68" s="126">
        <f t="shared" si="23"/>
        <v>0</v>
      </c>
      <c r="S68" s="126"/>
      <c r="T68" s="117">
        <f t="shared" si="24"/>
        <v>0</v>
      </c>
      <c r="U68" s="117">
        <f t="shared" si="25"/>
        <v>0</v>
      </c>
      <c r="V68" s="117">
        <f>IF(P68&gt;0,SUM('Расчет ФОТ'!P68:S68)*'Расчет ФОТ'!$V$5,0)</f>
        <v>0</v>
      </c>
      <c r="W68" s="121">
        <f t="shared" si="26"/>
        <v>0</v>
      </c>
      <c r="X68" s="117">
        <f t="shared" si="27"/>
        <v>0</v>
      </c>
      <c r="Y68" s="129">
        <f t="shared" si="28"/>
        <v>0</v>
      </c>
      <c r="Z68" s="143" t="str">
        <f>IF(Y68&gt;0,IF(Калькуляция!$C$2='Статистическая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68" s="147" t="str">
        <f t="shared" si="29"/>
        <v/>
      </c>
      <c r="AD68" s="173">
        <f t="shared" si="30"/>
        <v>0</v>
      </c>
    </row>
    <row r="69" spans="2:30" x14ac:dyDescent="0.25">
      <c r="B69" s="102"/>
      <c r="C69" s="115"/>
      <c r="D69" s="150"/>
      <c r="E69" s="101"/>
      <c r="F69" s="101"/>
      <c r="G69" s="103"/>
      <c r="H69" s="103"/>
      <c r="I69" s="103"/>
      <c r="J69" s="122">
        <f t="shared" si="16"/>
        <v>0</v>
      </c>
      <c r="K69" s="127"/>
      <c r="L69" s="117">
        <f t="shared" si="17"/>
        <v>0</v>
      </c>
      <c r="M69" s="117">
        <f t="shared" si="18"/>
        <v>0</v>
      </c>
      <c r="N69" s="117">
        <f t="shared" si="19"/>
        <v>0</v>
      </c>
      <c r="O69" s="117">
        <f t="shared" si="20"/>
        <v>0</v>
      </c>
      <c r="P69" s="122">
        <f t="shared" si="21"/>
        <v>0</v>
      </c>
      <c r="Q69" s="128">
        <f t="shared" si="22"/>
        <v>0</v>
      </c>
      <c r="R69" s="126">
        <f t="shared" si="23"/>
        <v>0</v>
      </c>
      <c r="S69" s="126"/>
      <c r="T69" s="117">
        <f t="shared" si="24"/>
        <v>0</v>
      </c>
      <c r="U69" s="117">
        <f t="shared" si="25"/>
        <v>0</v>
      </c>
      <c r="V69" s="117">
        <f>IF(P69&gt;0,SUM('Расчет ФОТ'!P69:S69)*'Расчет ФОТ'!$V$5,0)</f>
        <v>0</v>
      </c>
      <c r="W69" s="121">
        <f t="shared" si="26"/>
        <v>0</v>
      </c>
      <c r="X69" s="117">
        <f t="shared" si="27"/>
        <v>0</v>
      </c>
      <c r="Y69" s="129">
        <f t="shared" si="28"/>
        <v>0</v>
      </c>
      <c r="Z69" s="143" t="str">
        <f>IF(Y69&gt;0,IF(Калькуляция!$C$2='Статистическая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69" s="147" t="str">
        <f t="shared" si="29"/>
        <v/>
      </c>
      <c r="AD69" s="173">
        <f t="shared" si="30"/>
        <v>0</v>
      </c>
    </row>
    <row r="70" spans="2:30" x14ac:dyDescent="0.25">
      <c r="B70" s="102"/>
      <c r="C70" s="115"/>
      <c r="D70" s="150"/>
      <c r="E70" s="101"/>
      <c r="F70" s="101"/>
      <c r="G70" s="103"/>
      <c r="H70" s="103"/>
      <c r="I70" s="103"/>
      <c r="J70" s="122">
        <f t="shared" si="16"/>
        <v>0</v>
      </c>
      <c r="K70" s="127"/>
      <c r="L70" s="117">
        <f t="shared" si="17"/>
        <v>0</v>
      </c>
      <c r="M70" s="117">
        <f t="shared" si="18"/>
        <v>0</v>
      </c>
      <c r="N70" s="117">
        <f t="shared" si="19"/>
        <v>0</v>
      </c>
      <c r="O70" s="117">
        <f t="shared" si="20"/>
        <v>0</v>
      </c>
      <c r="P70" s="122">
        <f t="shared" si="21"/>
        <v>0</v>
      </c>
      <c r="Q70" s="128">
        <f t="shared" si="22"/>
        <v>0</v>
      </c>
      <c r="R70" s="126">
        <f t="shared" si="23"/>
        <v>0</v>
      </c>
      <c r="S70" s="126"/>
      <c r="T70" s="117">
        <f t="shared" si="24"/>
        <v>0</v>
      </c>
      <c r="U70" s="117">
        <f t="shared" si="25"/>
        <v>0</v>
      </c>
      <c r="V70" s="117">
        <f>IF(P70&gt;0,SUM('Расчет ФОТ'!P70:S70)*'Расчет ФОТ'!$V$5,0)</f>
        <v>0</v>
      </c>
      <c r="W70" s="121">
        <f t="shared" si="26"/>
        <v>0</v>
      </c>
      <c r="X70" s="117">
        <f t="shared" si="27"/>
        <v>0</v>
      </c>
      <c r="Y70" s="129">
        <f t="shared" si="28"/>
        <v>0</v>
      </c>
      <c r="Z70" s="143" t="str">
        <f>IF(Y70&gt;0,IF(Калькуляция!$C$2='Статистическая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70" s="147" t="str">
        <f t="shared" si="29"/>
        <v/>
      </c>
      <c r="AD70" s="173">
        <f t="shared" si="30"/>
        <v>0</v>
      </c>
    </row>
    <row r="71" spans="2:30" x14ac:dyDescent="0.25">
      <c r="B71" s="102"/>
      <c r="C71" s="115"/>
      <c r="D71" s="150"/>
      <c r="E71" s="101"/>
      <c r="F71" s="101"/>
      <c r="G71" s="103"/>
      <c r="H71" s="103"/>
      <c r="I71" s="103"/>
      <c r="J71" s="122">
        <f t="shared" si="16"/>
        <v>0</v>
      </c>
      <c r="K71" s="127"/>
      <c r="L71" s="117">
        <f t="shared" si="17"/>
        <v>0</v>
      </c>
      <c r="M71" s="117">
        <f t="shared" si="18"/>
        <v>0</v>
      </c>
      <c r="N71" s="117">
        <f t="shared" si="19"/>
        <v>0</v>
      </c>
      <c r="O71" s="117">
        <f t="shared" si="20"/>
        <v>0</v>
      </c>
      <c r="P71" s="122">
        <f t="shared" si="21"/>
        <v>0</v>
      </c>
      <c r="Q71" s="128">
        <f t="shared" si="22"/>
        <v>0</v>
      </c>
      <c r="R71" s="126">
        <f t="shared" si="23"/>
        <v>0</v>
      </c>
      <c r="S71" s="126"/>
      <c r="T71" s="117">
        <f t="shared" si="24"/>
        <v>0</v>
      </c>
      <c r="U71" s="117">
        <f t="shared" si="25"/>
        <v>0</v>
      </c>
      <c r="V71" s="117">
        <f>IF(P71&gt;0,SUM('Расчет ФОТ'!P71:S71)*'Расчет ФОТ'!$V$5,0)</f>
        <v>0</v>
      </c>
      <c r="W71" s="121">
        <f t="shared" si="26"/>
        <v>0</v>
      </c>
      <c r="X71" s="117">
        <f t="shared" si="27"/>
        <v>0</v>
      </c>
      <c r="Y71" s="129">
        <f t="shared" si="28"/>
        <v>0</v>
      </c>
      <c r="Z71" s="143" t="str">
        <f>IF(Y71&gt;0,IF(Калькуляция!$C$2='Статистическая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71" s="147" t="str">
        <f t="shared" si="29"/>
        <v/>
      </c>
      <c r="AD71" s="173">
        <f t="shared" si="30"/>
        <v>0</v>
      </c>
    </row>
    <row r="72" spans="2:30" x14ac:dyDescent="0.25">
      <c r="B72" s="102"/>
      <c r="C72" s="115"/>
      <c r="D72" s="150"/>
      <c r="E72" s="101"/>
      <c r="F72" s="101"/>
      <c r="G72" s="103"/>
      <c r="H72" s="103"/>
      <c r="I72" s="103"/>
      <c r="J72" s="122">
        <f t="shared" si="16"/>
        <v>0</v>
      </c>
      <c r="K72" s="127"/>
      <c r="L72" s="117">
        <f t="shared" si="17"/>
        <v>0</v>
      </c>
      <c r="M72" s="117">
        <f t="shared" si="18"/>
        <v>0</v>
      </c>
      <c r="N72" s="117">
        <f t="shared" si="19"/>
        <v>0</v>
      </c>
      <c r="O72" s="117">
        <f t="shared" si="20"/>
        <v>0</v>
      </c>
      <c r="P72" s="122">
        <f t="shared" si="21"/>
        <v>0</v>
      </c>
      <c r="Q72" s="128">
        <f t="shared" si="22"/>
        <v>0</v>
      </c>
      <c r="R72" s="126">
        <f t="shared" si="23"/>
        <v>0</v>
      </c>
      <c r="S72" s="126"/>
      <c r="T72" s="117">
        <f t="shared" si="24"/>
        <v>0</v>
      </c>
      <c r="U72" s="117">
        <f t="shared" si="25"/>
        <v>0</v>
      </c>
      <c r="V72" s="117">
        <f>IF(P72&gt;0,SUM('Расчет ФОТ'!P72:S72)*'Расчет ФОТ'!$V$5,0)</f>
        <v>0</v>
      </c>
      <c r="W72" s="121">
        <f t="shared" si="26"/>
        <v>0</v>
      </c>
      <c r="X72" s="117">
        <f t="shared" si="27"/>
        <v>0</v>
      </c>
      <c r="Y72" s="129">
        <f t="shared" si="28"/>
        <v>0</v>
      </c>
      <c r="Z72" s="143" t="str">
        <f>IF(Y72&gt;0,IF(Калькуляция!$C$2='Статистическая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72" s="147" t="str">
        <f t="shared" si="29"/>
        <v/>
      </c>
      <c r="AD72" s="173">
        <f t="shared" si="30"/>
        <v>0</v>
      </c>
    </row>
    <row r="73" spans="2:30" x14ac:dyDescent="0.25">
      <c r="B73" s="102"/>
      <c r="C73" s="115"/>
      <c r="D73" s="150"/>
      <c r="E73" s="101"/>
      <c r="F73" s="101"/>
      <c r="G73" s="103"/>
      <c r="H73" s="103"/>
      <c r="I73" s="103"/>
      <c r="J73" s="122">
        <f t="shared" si="16"/>
        <v>0</v>
      </c>
      <c r="K73" s="127"/>
      <c r="L73" s="117">
        <f t="shared" si="17"/>
        <v>0</v>
      </c>
      <c r="M73" s="117">
        <f t="shared" si="18"/>
        <v>0</v>
      </c>
      <c r="N73" s="117">
        <f t="shared" si="19"/>
        <v>0</v>
      </c>
      <c r="O73" s="117">
        <f t="shared" si="20"/>
        <v>0</v>
      </c>
      <c r="P73" s="122">
        <f t="shared" si="21"/>
        <v>0</v>
      </c>
      <c r="Q73" s="128">
        <f t="shared" si="22"/>
        <v>0</v>
      </c>
      <c r="R73" s="126">
        <f t="shared" si="23"/>
        <v>0</v>
      </c>
      <c r="S73" s="126"/>
      <c r="T73" s="117">
        <f t="shared" si="24"/>
        <v>0</v>
      </c>
      <c r="U73" s="117">
        <f t="shared" si="25"/>
        <v>0</v>
      </c>
      <c r="V73" s="117">
        <f>IF(P73&gt;0,SUM('Расчет ФОТ'!P73:S73)*'Расчет ФОТ'!$V$5,0)</f>
        <v>0</v>
      </c>
      <c r="W73" s="121">
        <f t="shared" si="26"/>
        <v>0</v>
      </c>
      <c r="X73" s="117">
        <f t="shared" si="27"/>
        <v>0</v>
      </c>
      <c r="Y73" s="129">
        <f t="shared" si="28"/>
        <v>0</v>
      </c>
      <c r="Z73" s="143" t="str">
        <f>IF(Y73&gt;0,IF(Калькуляция!$C$2='Статистическая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73" s="147" t="str">
        <f t="shared" si="29"/>
        <v/>
      </c>
      <c r="AD73" s="173">
        <f t="shared" si="30"/>
        <v>0</v>
      </c>
    </row>
    <row r="74" spans="2:30" x14ac:dyDescent="0.25">
      <c r="B74" s="102"/>
      <c r="C74" s="115"/>
      <c r="D74" s="150"/>
      <c r="E74" s="101"/>
      <c r="F74" s="101"/>
      <c r="G74" s="103"/>
      <c r="H74" s="103"/>
      <c r="I74" s="103"/>
      <c r="J74" s="122">
        <f t="shared" si="16"/>
        <v>0</v>
      </c>
      <c r="K74" s="127"/>
      <c r="L74" s="117">
        <f t="shared" si="17"/>
        <v>0</v>
      </c>
      <c r="M74" s="117">
        <f t="shared" si="18"/>
        <v>0</v>
      </c>
      <c r="N74" s="117">
        <f t="shared" si="19"/>
        <v>0</v>
      </c>
      <c r="O74" s="117">
        <f t="shared" si="20"/>
        <v>0</v>
      </c>
      <c r="P74" s="122">
        <f t="shared" si="21"/>
        <v>0</v>
      </c>
      <c r="Q74" s="128">
        <f t="shared" si="22"/>
        <v>0</v>
      </c>
      <c r="R74" s="126">
        <f t="shared" si="23"/>
        <v>0</v>
      </c>
      <c r="S74" s="126"/>
      <c r="T74" s="117">
        <f t="shared" si="24"/>
        <v>0</v>
      </c>
      <c r="U74" s="117">
        <f t="shared" si="25"/>
        <v>0</v>
      </c>
      <c r="V74" s="117">
        <f>IF(P74&gt;0,SUM('Расчет ФОТ'!P74:S74)*'Расчет ФОТ'!$V$5,0)</f>
        <v>0</v>
      </c>
      <c r="W74" s="121">
        <f t="shared" si="26"/>
        <v>0</v>
      </c>
      <c r="X74" s="117">
        <f t="shared" si="27"/>
        <v>0</v>
      </c>
      <c r="Y74" s="129">
        <f t="shared" si="28"/>
        <v>0</v>
      </c>
      <c r="Z74" s="143" t="str">
        <f>IF(Y74&gt;0,IF(Калькуляция!$C$2='Статистическая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74" s="147" t="str">
        <f t="shared" si="29"/>
        <v/>
      </c>
      <c r="AD74" s="173">
        <f t="shared" si="30"/>
        <v>0</v>
      </c>
    </row>
    <row r="75" spans="2:30" x14ac:dyDescent="0.25">
      <c r="B75" s="102"/>
      <c r="C75" s="115"/>
      <c r="D75" s="150"/>
      <c r="E75" s="101"/>
      <c r="F75" s="101"/>
      <c r="G75" s="103"/>
      <c r="H75" s="103"/>
      <c r="I75" s="103"/>
      <c r="J75" s="122">
        <f t="shared" si="16"/>
        <v>0</v>
      </c>
      <c r="K75" s="127"/>
      <c r="L75" s="117">
        <f t="shared" si="17"/>
        <v>0</v>
      </c>
      <c r="M75" s="117">
        <f t="shared" si="18"/>
        <v>0</v>
      </c>
      <c r="N75" s="117">
        <f t="shared" si="19"/>
        <v>0</v>
      </c>
      <c r="O75" s="117">
        <f t="shared" si="20"/>
        <v>0</v>
      </c>
      <c r="P75" s="122">
        <f t="shared" si="21"/>
        <v>0</v>
      </c>
      <c r="Q75" s="128">
        <f t="shared" si="22"/>
        <v>0</v>
      </c>
      <c r="R75" s="126">
        <f t="shared" si="23"/>
        <v>0</v>
      </c>
      <c r="S75" s="126"/>
      <c r="T75" s="117">
        <f t="shared" si="24"/>
        <v>0</v>
      </c>
      <c r="U75" s="117">
        <f t="shared" si="25"/>
        <v>0</v>
      </c>
      <c r="V75" s="117">
        <f>IF(P75&gt;0,SUM('Расчет ФОТ'!P75:S75)*'Расчет ФОТ'!$V$5,0)</f>
        <v>0</v>
      </c>
      <c r="W75" s="121">
        <f t="shared" si="26"/>
        <v>0</v>
      </c>
      <c r="X75" s="117">
        <f t="shared" si="27"/>
        <v>0</v>
      </c>
      <c r="Y75" s="129">
        <f t="shared" si="28"/>
        <v>0</v>
      </c>
      <c r="Z75" s="143" t="str">
        <f>IF(Y75&gt;0,IF(Калькуляция!$C$2='Статистическая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75" s="147" t="str">
        <f t="shared" si="29"/>
        <v/>
      </c>
      <c r="AD75" s="173">
        <f t="shared" si="30"/>
        <v>0</v>
      </c>
    </row>
    <row r="76" spans="2:30" x14ac:dyDescent="0.25">
      <c r="B76" s="102"/>
      <c r="C76" s="115"/>
      <c r="D76" s="150"/>
      <c r="E76" s="101"/>
      <c r="F76" s="101"/>
      <c r="G76" s="103"/>
      <c r="H76" s="103"/>
      <c r="I76" s="103"/>
      <c r="J76" s="122">
        <f t="shared" si="16"/>
        <v>0</v>
      </c>
      <c r="K76" s="127"/>
      <c r="L76" s="117">
        <f t="shared" si="17"/>
        <v>0</v>
      </c>
      <c r="M76" s="117">
        <f t="shared" si="18"/>
        <v>0</v>
      </c>
      <c r="N76" s="117">
        <f t="shared" si="19"/>
        <v>0</v>
      </c>
      <c r="O76" s="117">
        <f t="shared" si="20"/>
        <v>0</v>
      </c>
      <c r="P76" s="122">
        <f t="shared" si="21"/>
        <v>0</v>
      </c>
      <c r="Q76" s="128">
        <f t="shared" si="22"/>
        <v>0</v>
      </c>
      <c r="R76" s="126">
        <f t="shared" si="23"/>
        <v>0</v>
      </c>
      <c r="S76" s="126"/>
      <c r="T76" s="117">
        <f t="shared" si="24"/>
        <v>0</v>
      </c>
      <c r="U76" s="117">
        <f t="shared" si="25"/>
        <v>0</v>
      </c>
      <c r="V76" s="117">
        <f>IF(P76&gt;0,SUM('Расчет ФОТ'!P76:S76)*'Расчет ФОТ'!$V$5,0)</f>
        <v>0</v>
      </c>
      <c r="W76" s="121">
        <f t="shared" si="26"/>
        <v>0</v>
      </c>
      <c r="X76" s="117">
        <f t="shared" si="27"/>
        <v>0</v>
      </c>
      <c r="Y76" s="129">
        <f t="shared" si="28"/>
        <v>0</v>
      </c>
      <c r="Z76" s="143" t="str">
        <f>IF(Y76&gt;0,IF(Калькуляция!$C$2='Статистическая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76" s="147" t="str">
        <f t="shared" si="29"/>
        <v/>
      </c>
      <c r="AD76" s="173">
        <f t="shared" si="30"/>
        <v>0</v>
      </c>
    </row>
    <row r="77" spans="2:30" x14ac:dyDescent="0.25">
      <c r="B77" s="102"/>
      <c r="C77" s="115"/>
      <c r="D77" s="150"/>
      <c r="E77" s="101"/>
      <c r="F77" s="101"/>
      <c r="G77" s="103"/>
      <c r="H77" s="103"/>
      <c r="I77" s="103"/>
      <c r="J77" s="122">
        <f t="shared" si="16"/>
        <v>0</v>
      </c>
      <c r="K77" s="127"/>
      <c r="L77" s="117">
        <f t="shared" si="17"/>
        <v>0</v>
      </c>
      <c r="M77" s="117">
        <f t="shared" si="18"/>
        <v>0</v>
      </c>
      <c r="N77" s="117">
        <f t="shared" si="19"/>
        <v>0</v>
      </c>
      <c r="O77" s="117">
        <f t="shared" si="20"/>
        <v>0</v>
      </c>
      <c r="P77" s="122">
        <f t="shared" si="21"/>
        <v>0</v>
      </c>
      <c r="Q77" s="128">
        <f t="shared" si="22"/>
        <v>0</v>
      </c>
      <c r="R77" s="126">
        <f t="shared" si="23"/>
        <v>0</v>
      </c>
      <c r="S77" s="126"/>
      <c r="T77" s="117">
        <f t="shared" si="24"/>
        <v>0</v>
      </c>
      <c r="U77" s="117">
        <f t="shared" si="25"/>
        <v>0</v>
      </c>
      <c r="V77" s="117">
        <f>IF(P77&gt;0,SUM('Расчет ФОТ'!P77:S77)*'Расчет ФОТ'!$V$5,0)</f>
        <v>0</v>
      </c>
      <c r="W77" s="121">
        <f t="shared" si="26"/>
        <v>0</v>
      </c>
      <c r="X77" s="117">
        <f t="shared" si="27"/>
        <v>0</v>
      </c>
      <c r="Y77" s="129">
        <f t="shared" si="28"/>
        <v>0</v>
      </c>
      <c r="Z77" s="143" t="str">
        <f>IF(Y77&gt;0,IF(Калькуляция!$C$2='Статистическая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77" s="147" t="str">
        <f t="shared" si="29"/>
        <v/>
      </c>
      <c r="AD77" s="173">
        <f t="shared" si="30"/>
        <v>0</v>
      </c>
    </row>
    <row r="78" spans="2:30" x14ac:dyDescent="0.25">
      <c r="B78" s="102"/>
      <c r="C78" s="115"/>
      <c r="D78" s="150"/>
      <c r="E78" s="101"/>
      <c r="F78" s="101"/>
      <c r="G78" s="103"/>
      <c r="H78" s="103"/>
      <c r="I78" s="103"/>
      <c r="J78" s="122">
        <f t="shared" si="16"/>
        <v>0</v>
      </c>
      <c r="K78" s="127"/>
      <c r="L78" s="117">
        <f t="shared" si="17"/>
        <v>0</v>
      </c>
      <c r="M78" s="117">
        <f t="shared" si="18"/>
        <v>0</v>
      </c>
      <c r="N78" s="117">
        <f t="shared" si="19"/>
        <v>0</v>
      </c>
      <c r="O78" s="117">
        <f t="shared" si="20"/>
        <v>0</v>
      </c>
      <c r="P78" s="122">
        <f t="shared" si="21"/>
        <v>0</v>
      </c>
      <c r="Q78" s="128">
        <f t="shared" si="22"/>
        <v>0</v>
      </c>
      <c r="R78" s="126">
        <f t="shared" si="23"/>
        <v>0</v>
      </c>
      <c r="S78" s="126"/>
      <c r="T78" s="117">
        <f t="shared" si="24"/>
        <v>0</v>
      </c>
      <c r="U78" s="117">
        <f t="shared" si="25"/>
        <v>0</v>
      </c>
      <c r="V78" s="117">
        <f>IF(P78&gt;0,SUM('Расчет ФОТ'!P78:S78)*'Расчет ФОТ'!$V$5,0)</f>
        <v>0</v>
      </c>
      <c r="W78" s="121">
        <f t="shared" si="26"/>
        <v>0</v>
      </c>
      <c r="X78" s="117">
        <f t="shared" si="27"/>
        <v>0</v>
      </c>
      <c r="Y78" s="129">
        <f t="shared" si="28"/>
        <v>0</v>
      </c>
      <c r="Z78" s="143" t="str">
        <f>IF(Y78&gt;0,IF(Калькуляция!$C$2='Статистическая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78" s="147" t="str">
        <f t="shared" si="29"/>
        <v/>
      </c>
      <c r="AD78" s="173">
        <f t="shared" si="30"/>
        <v>0</v>
      </c>
    </row>
    <row r="79" spans="2:30" x14ac:dyDescent="0.25">
      <c r="B79" s="102"/>
      <c r="C79" s="115"/>
      <c r="D79" s="150"/>
      <c r="E79" s="101"/>
      <c r="F79" s="101"/>
      <c r="G79" s="103"/>
      <c r="H79" s="103"/>
      <c r="I79" s="103"/>
      <c r="J79" s="122">
        <f t="shared" si="16"/>
        <v>0</v>
      </c>
      <c r="K79" s="127"/>
      <c r="L79" s="117">
        <f t="shared" si="17"/>
        <v>0</v>
      </c>
      <c r="M79" s="117">
        <f t="shared" si="18"/>
        <v>0</v>
      </c>
      <c r="N79" s="117">
        <f t="shared" si="19"/>
        <v>0</v>
      </c>
      <c r="O79" s="117">
        <f t="shared" si="20"/>
        <v>0</v>
      </c>
      <c r="P79" s="122">
        <f t="shared" si="21"/>
        <v>0</v>
      </c>
      <c r="Q79" s="128">
        <f t="shared" si="22"/>
        <v>0</v>
      </c>
      <c r="R79" s="126">
        <f t="shared" si="23"/>
        <v>0</v>
      </c>
      <c r="S79" s="126"/>
      <c r="T79" s="117">
        <f t="shared" si="24"/>
        <v>0</v>
      </c>
      <c r="U79" s="117">
        <f t="shared" si="25"/>
        <v>0</v>
      </c>
      <c r="V79" s="117">
        <f>IF(P79&gt;0,SUM('Расчет ФОТ'!P79:S79)*'Расчет ФОТ'!$V$5,0)</f>
        <v>0</v>
      </c>
      <c r="W79" s="121">
        <f t="shared" si="26"/>
        <v>0</v>
      </c>
      <c r="X79" s="117">
        <f t="shared" si="27"/>
        <v>0</v>
      </c>
      <c r="Y79" s="129">
        <f t="shared" si="28"/>
        <v>0</v>
      </c>
      <c r="Z79" s="143" t="str">
        <f>IF(Y79&gt;0,IF(Калькуляция!$C$2='Статистическая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79" s="147" t="str">
        <f t="shared" si="29"/>
        <v/>
      </c>
      <c r="AD79" s="173">
        <f t="shared" si="30"/>
        <v>0</v>
      </c>
    </row>
    <row r="80" spans="2:30" x14ac:dyDescent="0.25">
      <c r="B80" s="102"/>
      <c r="C80" s="115"/>
      <c r="D80" s="150"/>
      <c r="E80" s="101"/>
      <c r="F80" s="101"/>
      <c r="G80" s="103"/>
      <c r="H80" s="103"/>
      <c r="I80" s="103"/>
      <c r="J80" s="122">
        <f t="shared" si="16"/>
        <v>0</v>
      </c>
      <c r="K80" s="127"/>
      <c r="L80" s="117">
        <f t="shared" si="17"/>
        <v>0</v>
      </c>
      <c r="M80" s="117">
        <f t="shared" si="18"/>
        <v>0</v>
      </c>
      <c r="N80" s="117">
        <f t="shared" si="19"/>
        <v>0</v>
      </c>
      <c r="O80" s="117">
        <f t="shared" si="20"/>
        <v>0</v>
      </c>
      <c r="P80" s="122">
        <f t="shared" si="21"/>
        <v>0</v>
      </c>
      <c r="Q80" s="128">
        <f t="shared" si="22"/>
        <v>0</v>
      </c>
      <c r="R80" s="126">
        <f t="shared" si="23"/>
        <v>0</v>
      </c>
      <c r="S80" s="126"/>
      <c r="T80" s="117">
        <f t="shared" si="24"/>
        <v>0</v>
      </c>
      <c r="U80" s="117">
        <f t="shared" si="25"/>
        <v>0</v>
      </c>
      <c r="V80" s="117">
        <f>IF(P80&gt;0,SUM('Расчет ФОТ'!P80:S80)*'Расчет ФОТ'!$V$5,0)</f>
        <v>0</v>
      </c>
      <c r="W80" s="121">
        <f t="shared" si="26"/>
        <v>0</v>
      </c>
      <c r="X80" s="117">
        <f t="shared" si="27"/>
        <v>0</v>
      </c>
      <c r="Y80" s="129">
        <f t="shared" si="28"/>
        <v>0</v>
      </c>
      <c r="Z80" s="143" t="str">
        <f>IF(Y80&gt;0,IF(Калькуляция!$C$2='Статистическая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80" s="147" t="str">
        <f t="shared" si="29"/>
        <v/>
      </c>
      <c r="AD80" s="173">
        <f t="shared" si="30"/>
        <v>0</v>
      </c>
    </row>
    <row r="81" spans="2:30" x14ac:dyDescent="0.25">
      <c r="B81" s="102"/>
      <c r="C81" s="115"/>
      <c r="D81" s="150"/>
      <c r="E81" s="101"/>
      <c r="F81" s="101"/>
      <c r="G81" s="103"/>
      <c r="H81" s="103"/>
      <c r="I81" s="103"/>
      <c r="J81" s="122">
        <f t="shared" si="16"/>
        <v>0</v>
      </c>
      <c r="K81" s="127"/>
      <c r="L81" s="117">
        <f t="shared" si="17"/>
        <v>0</v>
      </c>
      <c r="M81" s="117">
        <f t="shared" si="18"/>
        <v>0</v>
      </c>
      <c r="N81" s="117">
        <f t="shared" si="19"/>
        <v>0</v>
      </c>
      <c r="O81" s="117">
        <f t="shared" si="20"/>
        <v>0</v>
      </c>
      <c r="P81" s="122">
        <f t="shared" si="21"/>
        <v>0</v>
      </c>
      <c r="Q81" s="128">
        <f t="shared" si="22"/>
        <v>0</v>
      </c>
      <c r="R81" s="126">
        <f t="shared" si="23"/>
        <v>0</v>
      </c>
      <c r="S81" s="126"/>
      <c r="T81" s="117">
        <f t="shared" si="24"/>
        <v>0</v>
      </c>
      <c r="U81" s="117">
        <f t="shared" si="25"/>
        <v>0</v>
      </c>
      <c r="V81" s="117">
        <f>IF(P81&gt;0,SUM('Расчет ФОТ'!P81:S81)*'Расчет ФОТ'!$V$5,0)</f>
        <v>0</v>
      </c>
      <c r="W81" s="121">
        <f t="shared" si="26"/>
        <v>0</v>
      </c>
      <c r="X81" s="117">
        <f t="shared" si="27"/>
        <v>0</v>
      </c>
      <c r="Y81" s="129">
        <f t="shared" si="28"/>
        <v>0</v>
      </c>
      <c r="Z81" s="143" t="str">
        <f>IF(Y81&gt;0,IF(Калькуляция!$C$2='Статистическая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81" s="147" t="str">
        <f t="shared" si="29"/>
        <v/>
      </c>
      <c r="AD81" s="173">
        <f t="shared" si="30"/>
        <v>0</v>
      </c>
    </row>
    <row r="82" spans="2:30" x14ac:dyDescent="0.25">
      <c r="B82" s="102"/>
      <c r="C82" s="115"/>
      <c r="D82" s="150"/>
      <c r="E82" s="101"/>
      <c r="F82" s="101"/>
      <c r="G82" s="103"/>
      <c r="H82" s="103"/>
      <c r="I82" s="103"/>
      <c r="J82" s="122">
        <f t="shared" si="16"/>
        <v>0</v>
      </c>
      <c r="K82" s="127"/>
      <c r="L82" s="117">
        <f t="shared" si="17"/>
        <v>0</v>
      </c>
      <c r="M82" s="117">
        <f t="shared" si="18"/>
        <v>0</v>
      </c>
      <c r="N82" s="117">
        <f t="shared" si="19"/>
        <v>0</v>
      </c>
      <c r="O82" s="117">
        <f t="shared" si="20"/>
        <v>0</v>
      </c>
      <c r="P82" s="122">
        <f t="shared" si="21"/>
        <v>0</v>
      </c>
      <c r="Q82" s="128">
        <f t="shared" si="22"/>
        <v>0</v>
      </c>
      <c r="R82" s="126">
        <f t="shared" si="23"/>
        <v>0</v>
      </c>
      <c r="S82" s="126"/>
      <c r="T82" s="117">
        <f t="shared" si="24"/>
        <v>0</v>
      </c>
      <c r="U82" s="117">
        <f t="shared" si="25"/>
        <v>0</v>
      </c>
      <c r="V82" s="117">
        <f>IF(P82&gt;0,SUM('Расчет ФОТ'!P82:S82)*'Расчет ФОТ'!$V$5,0)</f>
        <v>0</v>
      </c>
      <c r="W82" s="121">
        <f t="shared" si="26"/>
        <v>0</v>
      </c>
      <c r="X82" s="117">
        <f t="shared" si="27"/>
        <v>0</v>
      </c>
      <c r="Y82" s="129">
        <f t="shared" si="28"/>
        <v>0</v>
      </c>
      <c r="Z82" s="143" t="str">
        <f>IF(Y82&gt;0,IF(Калькуляция!$C$2='Статистическая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82" s="147" t="str">
        <f t="shared" si="29"/>
        <v/>
      </c>
      <c r="AD82" s="173">
        <f t="shared" si="30"/>
        <v>0</v>
      </c>
    </row>
    <row r="83" spans="2:30" x14ac:dyDescent="0.25">
      <c r="B83" s="102"/>
      <c r="C83" s="115"/>
      <c r="D83" s="150"/>
      <c r="E83" s="101"/>
      <c r="F83" s="101"/>
      <c r="G83" s="103"/>
      <c r="H83" s="103"/>
      <c r="I83" s="103"/>
      <c r="J83" s="122">
        <f t="shared" si="16"/>
        <v>0</v>
      </c>
      <c r="K83" s="127"/>
      <c r="L83" s="117">
        <f t="shared" si="17"/>
        <v>0</v>
      </c>
      <c r="M83" s="117">
        <f t="shared" si="18"/>
        <v>0</v>
      </c>
      <c r="N83" s="117">
        <f t="shared" si="19"/>
        <v>0</v>
      </c>
      <c r="O83" s="117">
        <f t="shared" si="20"/>
        <v>0</v>
      </c>
      <c r="P83" s="122">
        <f t="shared" si="21"/>
        <v>0</v>
      </c>
      <c r="Q83" s="128">
        <f t="shared" si="22"/>
        <v>0</v>
      </c>
      <c r="R83" s="126">
        <f t="shared" si="23"/>
        <v>0</v>
      </c>
      <c r="S83" s="126"/>
      <c r="T83" s="117">
        <f t="shared" si="24"/>
        <v>0</v>
      </c>
      <c r="U83" s="117">
        <f t="shared" si="25"/>
        <v>0</v>
      </c>
      <c r="V83" s="117">
        <f>IF(P83&gt;0,SUM('Расчет ФОТ'!P83:S83)*'Расчет ФОТ'!$V$5,0)</f>
        <v>0</v>
      </c>
      <c r="W83" s="121">
        <f t="shared" si="26"/>
        <v>0</v>
      </c>
      <c r="X83" s="117">
        <f t="shared" si="27"/>
        <v>0</v>
      </c>
      <c r="Y83" s="129">
        <f t="shared" si="28"/>
        <v>0</v>
      </c>
      <c r="Z83" s="143" t="str">
        <f>IF(Y83&gt;0,IF(Калькуляция!$C$2='Статистическая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83" s="147" t="str">
        <f t="shared" si="29"/>
        <v/>
      </c>
      <c r="AD83" s="173">
        <f t="shared" si="30"/>
        <v>0</v>
      </c>
    </row>
    <row r="84" spans="2:30" x14ac:dyDescent="0.25">
      <c r="B84" s="102"/>
      <c r="C84" s="115"/>
      <c r="D84" s="150"/>
      <c r="E84" s="101"/>
      <c r="F84" s="101"/>
      <c r="G84" s="103"/>
      <c r="H84" s="103"/>
      <c r="I84" s="103"/>
      <c r="J84" s="122">
        <f t="shared" si="16"/>
        <v>0</v>
      </c>
      <c r="K84" s="127"/>
      <c r="L84" s="117">
        <f t="shared" si="17"/>
        <v>0</v>
      </c>
      <c r="M84" s="117">
        <f t="shared" si="18"/>
        <v>0</v>
      </c>
      <c r="N84" s="117">
        <f t="shared" si="19"/>
        <v>0</v>
      </c>
      <c r="O84" s="117">
        <f t="shared" si="20"/>
        <v>0</v>
      </c>
      <c r="P84" s="122">
        <f t="shared" si="21"/>
        <v>0</v>
      </c>
      <c r="Q84" s="128">
        <f t="shared" si="22"/>
        <v>0</v>
      </c>
      <c r="R84" s="126">
        <f t="shared" si="23"/>
        <v>0</v>
      </c>
      <c r="S84" s="126"/>
      <c r="T84" s="117">
        <f t="shared" si="24"/>
        <v>0</v>
      </c>
      <c r="U84" s="117">
        <f t="shared" si="25"/>
        <v>0</v>
      </c>
      <c r="V84" s="117">
        <f>IF(P84&gt;0,SUM('Расчет ФОТ'!P84:S84)*'Расчет ФОТ'!$V$5,0)</f>
        <v>0</v>
      </c>
      <c r="W84" s="121">
        <f t="shared" si="26"/>
        <v>0</v>
      </c>
      <c r="X84" s="117">
        <f t="shared" si="27"/>
        <v>0</v>
      </c>
      <c r="Y84" s="129">
        <f t="shared" si="28"/>
        <v>0</v>
      </c>
      <c r="Z84" s="143" t="str">
        <f>IF(Y84&gt;0,IF(Калькуляция!$C$2='Статистическая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84" s="147" t="str">
        <f t="shared" si="29"/>
        <v/>
      </c>
      <c r="AD84" s="173">
        <f t="shared" si="30"/>
        <v>0</v>
      </c>
    </row>
    <row r="85" spans="2:30" x14ac:dyDescent="0.25">
      <c r="B85" s="102"/>
      <c r="C85" s="115"/>
      <c r="D85" s="150"/>
      <c r="E85" s="101"/>
      <c r="F85" s="101"/>
      <c r="G85" s="103"/>
      <c r="H85" s="103"/>
      <c r="I85" s="103"/>
      <c r="J85" s="122">
        <f t="shared" ref="J85:J148" si="31">I85*H85*G85*C85</f>
        <v>0</v>
      </c>
      <c r="K85" s="127"/>
      <c r="L85" s="117">
        <f t="shared" ref="L85:L148" si="32">IF(H85&gt;0,K85/H85,)</f>
        <v>0</v>
      </c>
      <c r="M85" s="117">
        <f t="shared" ref="M85:M148" si="33">IF(G85&gt;0,L85/G85,)</f>
        <v>0</v>
      </c>
      <c r="N85" s="117">
        <f t="shared" ref="N85:N148" si="34">C85*K85</f>
        <v>0</v>
      </c>
      <c r="O85" s="117">
        <f t="shared" ref="O85:O148" si="35">N85*I85</f>
        <v>0</v>
      </c>
      <c r="P85" s="122">
        <f t="shared" ref="P85:P148" si="36">O85/0.87</f>
        <v>0</v>
      </c>
      <c r="Q85" s="128">
        <f t="shared" ref="Q85:Q148" si="37">IF(L85&gt;0,L85/0.87*14/30*H85/12*I85*C85,)</f>
        <v>0</v>
      </c>
      <c r="R85" s="126">
        <f t="shared" ref="R85:R148" si="38">IF(J85&gt;0,(P85+Q85)/J85/29.3*28*100%/12*J85,0)</f>
        <v>0</v>
      </c>
      <c r="S85" s="126"/>
      <c r="T85" s="117">
        <f t="shared" ref="T85:T148" si="39">SUM(P85:S85)*2/730*3</f>
        <v>0</v>
      </c>
      <c r="U85" s="117">
        <f t="shared" ref="U85:U148" si="40">SUM(P85:T85)*13%</f>
        <v>0</v>
      </c>
      <c r="V85" s="117">
        <f>IF(P85&gt;0,SUM('Расчет ФОТ'!P85:S85)*'Расчет ФОТ'!$V$5,0)</f>
        <v>0</v>
      </c>
      <c r="W85" s="121">
        <f t="shared" ref="W85:W148" si="41">SUM(P85:T85,V85:V85)</f>
        <v>0</v>
      </c>
      <c r="X85" s="117">
        <f t="shared" ref="X85:X148" si="42">IF(I85&gt;0,W85/I85,0)</f>
        <v>0</v>
      </c>
      <c r="Y85" s="129">
        <f t="shared" ref="Y85:Y148" si="43">IF(J85&gt;0,W85/J85,)</f>
        <v>0</v>
      </c>
      <c r="Z85" s="143" t="str">
        <f>IF(Y85&gt;0,IF(Калькуляция!$C$2='Статистическая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85" s="147" t="str">
        <f t="shared" ref="AA85:AA148" si="44">IF(Y85&gt;0,(Y85-Z85)/Z85,"")</f>
        <v/>
      </c>
      <c r="AD85" s="173">
        <f t="shared" ref="AD85:AD148" si="45">(3121)/12*I85*C85</f>
        <v>0</v>
      </c>
    </row>
    <row r="86" spans="2:30" x14ac:dyDescent="0.25">
      <c r="B86" s="102"/>
      <c r="C86" s="115"/>
      <c r="D86" s="150"/>
      <c r="E86" s="101"/>
      <c r="F86" s="101"/>
      <c r="G86" s="103"/>
      <c r="H86" s="103"/>
      <c r="I86" s="103"/>
      <c r="J86" s="122">
        <f t="shared" si="31"/>
        <v>0</v>
      </c>
      <c r="K86" s="127"/>
      <c r="L86" s="117">
        <f t="shared" si="32"/>
        <v>0</v>
      </c>
      <c r="M86" s="117">
        <f t="shared" si="33"/>
        <v>0</v>
      </c>
      <c r="N86" s="117">
        <f t="shared" si="34"/>
        <v>0</v>
      </c>
      <c r="O86" s="117">
        <f t="shared" si="35"/>
        <v>0</v>
      </c>
      <c r="P86" s="122">
        <f t="shared" si="36"/>
        <v>0</v>
      </c>
      <c r="Q86" s="128">
        <f t="shared" si="37"/>
        <v>0</v>
      </c>
      <c r="R86" s="126">
        <f t="shared" si="38"/>
        <v>0</v>
      </c>
      <c r="S86" s="126"/>
      <c r="T86" s="117">
        <f t="shared" si="39"/>
        <v>0</v>
      </c>
      <c r="U86" s="117">
        <f t="shared" si="40"/>
        <v>0</v>
      </c>
      <c r="V86" s="117">
        <f>IF(P86&gt;0,SUM('Расчет ФОТ'!P86:S86)*'Расчет ФОТ'!$V$5,0)</f>
        <v>0</v>
      </c>
      <c r="W86" s="121">
        <f t="shared" si="41"/>
        <v>0</v>
      </c>
      <c r="X86" s="117">
        <f t="shared" si="42"/>
        <v>0</v>
      </c>
      <c r="Y86" s="129">
        <f t="shared" si="43"/>
        <v>0</v>
      </c>
      <c r="Z86" s="143" t="str">
        <f>IF(Y86&gt;0,IF(Калькуляция!$C$2='Статистическая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86" s="147" t="str">
        <f t="shared" si="44"/>
        <v/>
      </c>
      <c r="AD86" s="173">
        <f t="shared" si="45"/>
        <v>0</v>
      </c>
    </row>
    <row r="87" spans="2:30" x14ac:dyDescent="0.25">
      <c r="B87" s="102"/>
      <c r="C87" s="115"/>
      <c r="D87" s="150"/>
      <c r="E87" s="101"/>
      <c r="F87" s="101"/>
      <c r="G87" s="103"/>
      <c r="H87" s="103"/>
      <c r="I87" s="103"/>
      <c r="J87" s="122">
        <f t="shared" si="31"/>
        <v>0</v>
      </c>
      <c r="K87" s="127"/>
      <c r="L87" s="117">
        <f t="shared" si="32"/>
        <v>0</v>
      </c>
      <c r="M87" s="117">
        <f t="shared" si="33"/>
        <v>0</v>
      </c>
      <c r="N87" s="117">
        <f t="shared" si="34"/>
        <v>0</v>
      </c>
      <c r="O87" s="117">
        <f t="shared" si="35"/>
        <v>0</v>
      </c>
      <c r="P87" s="122">
        <f t="shared" si="36"/>
        <v>0</v>
      </c>
      <c r="Q87" s="128">
        <f t="shared" si="37"/>
        <v>0</v>
      </c>
      <c r="R87" s="126">
        <f t="shared" si="38"/>
        <v>0</v>
      </c>
      <c r="S87" s="126"/>
      <c r="T87" s="117">
        <f t="shared" si="39"/>
        <v>0</v>
      </c>
      <c r="U87" s="117">
        <f t="shared" si="40"/>
        <v>0</v>
      </c>
      <c r="V87" s="117">
        <f>IF(P87&gt;0,SUM('Расчет ФОТ'!P87:S87)*'Расчет ФОТ'!$V$5,0)</f>
        <v>0</v>
      </c>
      <c r="W87" s="121">
        <f t="shared" si="41"/>
        <v>0</v>
      </c>
      <c r="X87" s="117">
        <f t="shared" si="42"/>
        <v>0</v>
      </c>
      <c r="Y87" s="129">
        <f t="shared" si="43"/>
        <v>0</v>
      </c>
      <c r="Z87" s="143" t="str">
        <f>IF(Y87&gt;0,IF(Калькуляция!$C$2='Статистическая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87" s="147" t="str">
        <f t="shared" si="44"/>
        <v/>
      </c>
      <c r="AD87" s="173">
        <f t="shared" si="45"/>
        <v>0</v>
      </c>
    </row>
    <row r="88" spans="2:30" x14ac:dyDescent="0.25">
      <c r="B88" s="102"/>
      <c r="C88" s="115"/>
      <c r="D88" s="150"/>
      <c r="E88" s="101"/>
      <c r="F88" s="101"/>
      <c r="G88" s="103"/>
      <c r="H88" s="103"/>
      <c r="I88" s="103"/>
      <c r="J88" s="122">
        <f t="shared" si="31"/>
        <v>0</v>
      </c>
      <c r="K88" s="127"/>
      <c r="L88" s="117">
        <f t="shared" si="32"/>
        <v>0</v>
      </c>
      <c r="M88" s="117">
        <f t="shared" si="33"/>
        <v>0</v>
      </c>
      <c r="N88" s="117">
        <f t="shared" si="34"/>
        <v>0</v>
      </c>
      <c r="O88" s="117">
        <f t="shared" si="35"/>
        <v>0</v>
      </c>
      <c r="P88" s="122">
        <f t="shared" si="36"/>
        <v>0</v>
      </c>
      <c r="Q88" s="128">
        <f t="shared" si="37"/>
        <v>0</v>
      </c>
      <c r="R88" s="126">
        <f t="shared" si="38"/>
        <v>0</v>
      </c>
      <c r="S88" s="126"/>
      <c r="T88" s="117">
        <f t="shared" si="39"/>
        <v>0</v>
      </c>
      <c r="U88" s="117">
        <f t="shared" si="40"/>
        <v>0</v>
      </c>
      <c r="V88" s="117">
        <f>IF(P88&gt;0,SUM('Расчет ФОТ'!P88:S88)*'Расчет ФОТ'!$V$5,0)</f>
        <v>0</v>
      </c>
      <c r="W88" s="121">
        <f t="shared" si="41"/>
        <v>0</v>
      </c>
      <c r="X88" s="117">
        <f t="shared" si="42"/>
        <v>0</v>
      </c>
      <c r="Y88" s="129">
        <f t="shared" si="43"/>
        <v>0</v>
      </c>
      <c r="Z88" s="143" t="str">
        <f>IF(Y88&gt;0,IF(Калькуляция!$C$2='Статистическая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88" s="147" t="str">
        <f t="shared" si="44"/>
        <v/>
      </c>
      <c r="AD88" s="173">
        <f t="shared" si="45"/>
        <v>0</v>
      </c>
    </row>
    <row r="89" spans="2:30" x14ac:dyDescent="0.25">
      <c r="B89" s="102"/>
      <c r="C89" s="115"/>
      <c r="D89" s="150"/>
      <c r="E89" s="101"/>
      <c r="F89" s="101"/>
      <c r="G89" s="103"/>
      <c r="H89" s="103"/>
      <c r="I89" s="103"/>
      <c r="J89" s="122">
        <f t="shared" si="31"/>
        <v>0</v>
      </c>
      <c r="K89" s="127"/>
      <c r="L89" s="117">
        <f t="shared" si="32"/>
        <v>0</v>
      </c>
      <c r="M89" s="117">
        <f t="shared" si="33"/>
        <v>0</v>
      </c>
      <c r="N89" s="117">
        <f t="shared" si="34"/>
        <v>0</v>
      </c>
      <c r="O89" s="117">
        <f t="shared" si="35"/>
        <v>0</v>
      </c>
      <c r="P89" s="122">
        <f t="shared" si="36"/>
        <v>0</v>
      </c>
      <c r="Q89" s="128">
        <f t="shared" si="37"/>
        <v>0</v>
      </c>
      <c r="R89" s="126">
        <f t="shared" si="38"/>
        <v>0</v>
      </c>
      <c r="S89" s="126"/>
      <c r="T89" s="117">
        <f t="shared" si="39"/>
        <v>0</v>
      </c>
      <c r="U89" s="117">
        <f t="shared" si="40"/>
        <v>0</v>
      </c>
      <c r="V89" s="117">
        <f>IF(P89&gt;0,SUM('Расчет ФОТ'!P89:S89)*'Расчет ФОТ'!$V$5,0)</f>
        <v>0</v>
      </c>
      <c r="W89" s="121">
        <f t="shared" si="41"/>
        <v>0</v>
      </c>
      <c r="X89" s="117">
        <f t="shared" si="42"/>
        <v>0</v>
      </c>
      <c r="Y89" s="129">
        <f t="shared" si="43"/>
        <v>0</v>
      </c>
      <c r="Z89" s="143" t="str">
        <f>IF(Y89&gt;0,IF(Калькуляция!$C$2='Статистическая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89" s="147" t="str">
        <f t="shared" si="44"/>
        <v/>
      </c>
      <c r="AD89" s="173">
        <f t="shared" si="45"/>
        <v>0</v>
      </c>
    </row>
    <row r="90" spans="2:30" x14ac:dyDescent="0.25">
      <c r="B90" s="102"/>
      <c r="C90" s="115"/>
      <c r="D90" s="150"/>
      <c r="E90" s="101"/>
      <c r="F90" s="101"/>
      <c r="G90" s="103"/>
      <c r="H90" s="103"/>
      <c r="I90" s="103"/>
      <c r="J90" s="122">
        <f t="shared" si="31"/>
        <v>0</v>
      </c>
      <c r="K90" s="127"/>
      <c r="L90" s="117">
        <f t="shared" si="32"/>
        <v>0</v>
      </c>
      <c r="M90" s="117">
        <f t="shared" si="33"/>
        <v>0</v>
      </c>
      <c r="N90" s="117">
        <f t="shared" si="34"/>
        <v>0</v>
      </c>
      <c r="O90" s="117">
        <f t="shared" si="35"/>
        <v>0</v>
      </c>
      <c r="P90" s="122">
        <f t="shared" si="36"/>
        <v>0</v>
      </c>
      <c r="Q90" s="128">
        <f t="shared" si="37"/>
        <v>0</v>
      </c>
      <c r="R90" s="126">
        <f t="shared" si="38"/>
        <v>0</v>
      </c>
      <c r="S90" s="126"/>
      <c r="T90" s="117">
        <f t="shared" si="39"/>
        <v>0</v>
      </c>
      <c r="U90" s="117">
        <f t="shared" si="40"/>
        <v>0</v>
      </c>
      <c r="V90" s="117">
        <f>IF(P90&gt;0,SUM('Расчет ФОТ'!P90:S90)*'Расчет ФОТ'!$V$5,0)</f>
        <v>0</v>
      </c>
      <c r="W90" s="121">
        <f t="shared" si="41"/>
        <v>0</v>
      </c>
      <c r="X90" s="117">
        <f t="shared" si="42"/>
        <v>0</v>
      </c>
      <c r="Y90" s="129">
        <f t="shared" si="43"/>
        <v>0</v>
      </c>
      <c r="Z90" s="143" t="str">
        <f>IF(Y90&gt;0,IF(Калькуляция!$C$2='Статистическая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90" s="147" t="str">
        <f t="shared" si="44"/>
        <v/>
      </c>
      <c r="AD90" s="173">
        <f t="shared" si="45"/>
        <v>0</v>
      </c>
    </row>
    <row r="91" spans="2:30" x14ac:dyDescent="0.25">
      <c r="B91" s="102"/>
      <c r="C91" s="115"/>
      <c r="D91" s="150"/>
      <c r="E91" s="101"/>
      <c r="F91" s="101"/>
      <c r="G91" s="103"/>
      <c r="H91" s="103"/>
      <c r="I91" s="103"/>
      <c r="J91" s="122">
        <f t="shared" si="31"/>
        <v>0</v>
      </c>
      <c r="K91" s="127"/>
      <c r="L91" s="117">
        <f t="shared" si="32"/>
        <v>0</v>
      </c>
      <c r="M91" s="117">
        <f t="shared" si="33"/>
        <v>0</v>
      </c>
      <c r="N91" s="117">
        <f t="shared" si="34"/>
        <v>0</v>
      </c>
      <c r="O91" s="117">
        <f t="shared" si="35"/>
        <v>0</v>
      </c>
      <c r="P91" s="122">
        <f t="shared" si="36"/>
        <v>0</v>
      </c>
      <c r="Q91" s="128">
        <f t="shared" si="37"/>
        <v>0</v>
      </c>
      <c r="R91" s="126">
        <f t="shared" si="38"/>
        <v>0</v>
      </c>
      <c r="S91" s="126"/>
      <c r="T91" s="117">
        <f t="shared" si="39"/>
        <v>0</v>
      </c>
      <c r="U91" s="117">
        <f t="shared" si="40"/>
        <v>0</v>
      </c>
      <c r="V91" s="117">
        <f>IF(P91&gt;0,SUM('Расчет ФОТ'!P91:S91)*'Расчет ФОТ'!$V$5,0)</f>
        <v>0</v>
      </c>
      <c r="W91" s="121">
        <f t="shared" si="41"/>
        <v>0</v>
      </c>
      <c r="X91" s="117">
        <f t="shared" si="42"/>
        <v>0</v>
      </c>
      <c r="Y91" s="129">
        <f t="shared" si="43"/>
        <v>0</v>
      </c>
      <c r="Z91" s="143" t="str">
        <f>IF(Y91&gt;0,IF(Калькуляция!$C$2='Статистическая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91" s="147" t="str">
        <f t="shared" si="44"/>
        <v/>
      </c>
      <c r="AD91" s="173">
        <f t="shared" si="45"/>
        <v>0</v>
      </c>
    </row>
    <row r="92" spans="2:30" x14ac:dyDescent="0.25">
      <c r="B92" s="102"/>
      <c r="C92" s="115"/>
      <c r="D92" s="150"/>
      <c r="E92" s="101"/>
      <c r="F92" s="101"/>
      <c r="G92" s="103"/>
      <c r="H92" s="103"/>
      <c r="I92" s="103"/>
      <c r="J92" s="122">
        <f t="shared" si="31"/>
        <v>0</v>
      </c>
      <c r="K92" s="127"/>
      <c r="L92" s="117">
        <f t="shared" si="32"/>
        <v>0</v>
      </c>
      <c r="M92" s="117">
        <f t="shared" si="33"/>
        <v>0</v>
      </c>
      <c r="N92" s="117">
        <f t="shared" si="34"/>
        <v>0</v>
      </c>
      <c r="O92" s="117">
        <f t="shared" si="35"/>
        <v>0</v>
      </c>
      <c r="P92" s="122">
        <f t="shared" si="36"/>
        <v>0</v>
      </c>
      <c r="Q92" s="128">
        <f t="shared" si="37"/>
        <v>0</v>
      </c>
      <c r="R92" s="126">
        <f t="shared" si="38"/>
        <v>0</v>
      </c>
      <c r="S92" s="126"/>
      <c r="T92" s="117">
        <f t="shared" si="39"/>
        <v>0</v>
      </c>
      <c r="U92" s="117">
        <f t="shared" si="40"/>
        <v>0</v>
      </c>
      <c r="V92" s="117">
        <f>IF(P92&gt;0,SUM('Расчет ФОТ'!P92:S92)*'Расчет ФОТ'!$V$5,0)</f>
        <v>0</v>
      </c>
      <c r="W92" s="121">
        <f t="shared" si="41"/>
        <v>0</v>
      </c>
      <c r="X92" s="117">
        <f t="shared" si="42"/>
        <v>0</v>
      </c>
      <c r="Y92" s="129">
        <f t="shared" si="43"/>
        <v>0</v>
      </c>
      <c r="Z92" s="143" t="str">
        <f>IF(Y92&gt;0,IF(Калькуляция!$C$2='Статистическая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92" s="147" t="str">
        <f t="shared" si="44"/>
        <v/>
      </c>
      <c r="AD92" s="173">
        <f t="shared" si="45"/>
        <v>0</v>
      </c>
    </row>
    <row r="93" spans="2:30" x14ac:dyDescent="0.25">
      <c r="B93" s="102"/>
      <c r="C93" s="115"/>
      <c r="D93" s="150"/>
      <c r="E93" s="101"/>
      <c r="F93" s="101"/>
      <c r="G93" s="103"/>
      <c r="H93" s="103"/>
      <c r="I93" s="103"/>
      <c r="J93" s="122">
        <f t="shared" si="31"/>
        <v>0</v>
      </c>
      <c r="K93" s="127"/>
      <c r="L93" s="117">
        <f t="shared" si="32"/>
        <v>0</v>
      </c>
      <c r="M93" s="117">
        <f t="shared" si="33"/>
        <v>0</v>
      </c>
      <c r="N93" s="117">
        <f t="shared" si="34"/>
        <v>0</v>
      </c>
      <c r="O93" s="117">
        <f t="shared" si="35"/>
        <v>0</v>
      </c>
      <c r="P93" s="122">
        <f t="shared" si="36"/>
        <v>0</v>
      </c>
      <c r="Q93" s="128">
        <f t="shared" si="37"/>
        <v>0</v>
      </c>
      <c r="R93" s="126">
        <f t="shared" si="38"/>
        <v>0</v>
      </c>
      <c r="S93" s="126"/>
      <c r="T93" s="117">
        <f t="shared" si="39"/>
        <v>0</v>
      </c>
      <c r="U93" s="117">
        <f t="shared" si="40"/>
        <v>0</v>
      </c>
      <c r="V93" s="117">
        <f>IF(P93&gt;0,SUM('Расчет ФОТ'!P93:S93)*'Расчет ФОТ'!$V$5,0)</f>
        <v>0</v>
      </c>
      <c r="W93" s="121">
        <f t="shared" si="41"/>
        <v>0</v>
      </c>
      <c r="X93" s="117">
        <f t="shared" si="42"/>
        <v>0</v>
      </c>
      <c r="Y93" s="129">
        <f t="shared" si="43"/>
        <v>0</v>
      </c>
      <c r="Z93" s="143" t="str">
        <f>IF(Y93&gt;0,IF(Калькуляция!$C$2='Статистическая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93" s="147" t="str">
        <f t="shared" si="44"/>
        <v/>
      </c>
      <c r="AD93" s="173">
        <f t="shared" si="45"/>
        <v>0</v>
      </c>
    </row>
    <row r="94" spans="2:30" x14ac:dyDescent="0.25">
      <c r="B94" s="102"/>
      <c r="C94" s="115"/>
      <c r="D94" s="150"/>
      <c r="E94" s="101"/>
      <c r="F94" s="101"/>
      <c r="G94" s="103"/>
      <c r="H94" s="103"/>
      <c r="I94" s="103"/>
      <c r="J94" s="122">
        <f t="shared" si="31"/>
        <v>0</v>
      </c>
      <c r="K94" s="127"/>
      <c r="L94" s="117">
        <f t="shared" si="32"/>
        <v>0</v>
      </c>
      <c r="M94" s="117">
        <f t="shared" si="33"/>
        <v>0</v>
      </c>
      <c r="N94" s="117">
        <f t="shared" si="34"/>
        <v>0</v>
      </c>
      <c r="O94" s="117">
        <f t="shared" si="35"/>
        <v>0</v>
      </c>
      <c r="P94" s="122">
        <f t="shared" si="36"/>
        <v>0</v>
      </c>
      <c r="Q94" s="128">
        <f t="shared" si="37"/>
        <v>0</v>
      </c>
      <c r="R94" s="126">
        <f t="shared" si="38"/>
        <v>0</v>
      </c>
      <c r="S94" s="126"/>
      <c r="T94" s="117">
        <f t="shared" si="39"/>
        <v>0</v>
      </c>
      <c r="U94" s="117">
        <f t="shared" si="40"/>
        <v>0</v>
      </c>
      <c r="V94" s="117">
        <f>IF(P94&gt;0,SUM('Расчет ФОТ'!P94:S94)*'Расчет ФОТ'!$V$5,0)</f>
        <v>0</v>
      </c>
      <c r="W94" s="121">
        <f t="shared" si="41"/>
        <v>0</v>
      </c>
      <c r="X94" s="117">
        <f t="shared" si="42"/>
        <v>0</v>
      </c>
      <c r="Y94" s="129">
        <f t="shared" si="43"/>
        <v>0</v>
      </c>
      <c r="Z94" s="143" t="str">
        <f>IF(Y94&gt;0,IF(Калькуляция!$C$2='Статистическая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94" s="147" t="str">
        <f t="shared" si="44"/>
        <v/>
      </c>
      <c r="AD94" s="173">
        <f t="shared" si="45"/>
        <v>0</v>
      </c>
    </row>
    <row r="95" spans="2:30" x14ac:dyDescent="0.25">
      <c r="B95" s="102"/>
      <c r="C95" s="115"/>
      <c r="D95" s="150"/>
      <c r="E95" s="101"/>
      <c r="F95" s="101"/>
      <c r="G95" s="103"/>
      <c r="H95" s="103"/>
      <c r="I95" s="103"/>
      <c r="J95" s="122">
        <f t="shared" si="31"/>
        <v>0</v>
      </c>
      <c r="K95" s="127"/>
      <c r="L95" s="117">
        <f t="shared" si="32"/>
        <v>0</v>
      </c>
      <c r="M95" s="117">
        <f t="shared" si="33"/>
        <v>0</v>
      </c>
      <c r="N95" s="117">
        <f t="shared" si="34"/>
        <v>0</v>
      </c>
      <c r="O95" s="117">
        <f t="shared" si="35"/>
        <v>0</v>
      </c>
      <c r="P95" s="122">
        <f t="shared" si="36"/>
        <v>0</v>
      </c>
      <c r="Q95" s="128">
        <f t="shared" si="37"/>
        <v>0</v>
      </c>
      <c r="R95" s="126">
        <f t="shared" si="38"/>
        <v>0</v>
      </c>
      <c r="S95" s="126"/>
      <c r="T95" s="117">
        <f t="shared" si="39"/>
        <v>0</v>
      </c>
      <c r="U95" s="117">
        <f t="shared" si="40"/>
        <v>0</v>
      </c>
      <c r="V95" s="117">
        <f>IF(P95&gt;0,SUM('Расчет ФОТ'!P95:S95)*'Расчет ФОТ'!$V$5,0)</f>
        <v>0</v>
      </c>
      <c r="W95" s="121">
        <f t="shared" si="41"/>
        <v>0</v>
      </c>
      <c r="X95" s="117">
        <f t="shared" si="42"/>
        <v>0</v>
      </c>
      <c r="Y95" s="129">
        <f t="shared" si="43"/>
        <v>0</v>
      </c>
      <c r="Z95" s="143" t="str">
        <f>IF(Y95&gt;0,IF(Калькуляция!$C$2='Статистическая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95" s="147" t="str">
        <f t="shared" si="44"/>
        <v/>
      </c>
      <c r="AD95" s="173">
        <f t="shared" si="45"/>
        <v>0</v>
      </c>
    </row>
    <row r="96" spans="2:30" x14ac:dyDescent="0.25">
      <c r="B96" s="102"/>
      <c r="C96" s="115"/>
      <c r="D96" s="150"/>
      <c r="E96" s="101"/>
      <c r="F96" s="101"/>
      <c r="G96" s="103"/>
      <c r="H96" s="103"/>
      <c r="I96" s="103"/>
      <c r="J96" s="122">
        <f t="shared" si="31"/>
        <v>0</v>
      </c>
      <c r="K96" s="127"/>
      <c r="L96" s="117">
        <f t="shared" si="32"/>
        <v>0</v>
      </c>
      <c r="M96" s="117">
        <f t="shared" si="33"/>
        <v>0</v>
      </c>
      <c r="N96" s="117">
        <f t="shared" si="34"/>
        <v>0</v>
      </c>
      <c r="O96" s="117">
        <f t="shared" si="35"/>
        <v>0</v>
      </c>
      <c r="P96" s="122">
        <f t="shared" si="36"/>
        <v>0</v>
      </c>
      <c r="Q96" s="128">
        <f t="shared" si="37"/>
        <v>0</v>
      </c>
      <c r="R96" s="126">
        <f t="shared" si="38"/>
        <v>0</v>
      </c>
      <c r="S96" s="126"/>
      <c r="T96" s="117">
        <f t="shared" si="39"/>
        <v>0</v>
      </c>
      <c r="U96" s="117">
        <f t="shared" si="40"/>
        <v>0</v>
      </c>
      <c r="V96" s="117">
        <f>IF(P96&gt;0,SUM('Расчет ФОТ'!P96:S96)*'Расчет ФОТ'!$V$5,0)</f>
        <v>0</v>
      </c>
      <c r="W96" s="121">
        <f t="shared" si="41"/>
        <v>0</v>
      </c>
      <c r="X96" s="117">
        <f t="shared" si="42"/>
        <v>0</v>
      </c>
      <c r="Y96" s="129">
        <f t="shared" si="43"/>
        <v>0</v>
      </c>
      <c r="Z96" s="143" t="str">
        <f>IF(Y96&gt;0,IF(Калькуляция!$C$2='Статистическая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96" s="147" t="str">
        <f t="shared" si="44"/>
        <v/>
      </c>
      <c r="AD96" s="173">
        <f t="shared" si="45"/>
        <v>0</v>
      </c>
    </row>
    <row r="97" spans="2:30" x14ac:dyDescent="0.25">
      <c r="B97" s="102"/>
      <c r="C97" s="115"/>
      <c r="D97" s="150"/>
      <c r="E97" s="101"/>
      <c r="F97" s="101"/>
      <c r="G97" s="103"/>
      <c r="H97" s="103"/>
      <c r="I97" s="103"/>
      <c r="J97" s="122">
        <f t="shared" si="31"/>
        <v>0</v>
      </c>
      <c r="K97" s="127"/>
      <c r="L97" s="117">
        <f t="shared" si="32"/>
        <v>0</v>
      </c>
      <c r="M97" s="117">
        <f t="shared" si="33"/>
        <v>0</v>
      </c>
      <c r="N97" s="117">
        <f t="shared" si="34"/>
        <v>0</v>
      </c>
      <c r="O97" s="117">
        <f t="shared" si="35"/>
        <v>0</v>
      </c>
      <c r="P97" s="122">
        <f t="shared" si="36"/>
        <v>0</v>
      </c>
      <c r="Q97" s="128">
        <f t="shared" si="37"/>
        <v>0</v>
      </c>
      <c r="R97" s="126">
        <f t="shared" si="38"/>
        <v>0</v>
      </c>
      <c r="S97" s="126"/>
      <c r="T97" s="117">
        <f t="shared" si="39"/>
        <v>0</v>
      </c>
      <c r="U97" s="117">
        <f t="shared" si="40"/>
        <v>0</v>
      </c>
      <c r="V97" s="117">
        <f>IF(P97&gt;0,SUM('Расчет ФОТ'!P97:S97)*'Расчет ФОТ'!$V$5,0)</f>
        <v>0</v>
      </c>
      <c r="W97" s="121">
        <f t="shared" si="41"/>
        <v>0</v>
      </c>
      <c r="X97" s="117">
        <f t="shared" si="42"/>
        <v>0</v>
      </c>
      <c r="Y97" s="129">
        <f t="shared" si="43"/>
        <v>0</v>
      </c>
      <c r="Z97" s="143" t="str">
        <f>IF(Y97&gt;0,IF(Калькуляция!$C$2='Статистическая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97" s="147" t="str">
        <f t="shared" si="44"/>
        <v/>
      </c>
      <c r="AD97" s="173">
        <f t="shared" si="45"/>
        <v>0</v>
      </c>
    </row>
    <row r="98" spans="2:30" x14ac:dyDescent="0.25">
      <c r="B98" s="102"/>
      <c r="C98" s="115"/>
      <c r="D98" s="150"/>
      <c r="E98" s="101"/>
      <c r="F98" s="101"/>
      <c r="G98" s="103"/>
      <c r="H98" s="103"/>
      <c r="I98" s="103"/>
      <c r="J98" s="122">
        <f t="shared" si="31"/>
        <v>0</v>
      </c>
      <c r="K98" s="127"/>
      <c r="L98" s="117">
        <f t="shared" si="32"/>
        <v>0</v>
      </c>
      <c r="M98" s="117">
        <f t="shared" si="33"/>
        <v>0</v>
      </c>
      <c r="N98" s="117">
        <f t="shared" si="34"/>
        <v>0</v>
      </c>
      <c r="O98" s="117">
        <f t="shared" si="35"/>
        <v>0</v>
      </c>
      <c r="P98" s="122">
        <f t="shared" si="36"/>
        <v>0</v>
      </c>
      <c r="Q98" s="128">
        <f t="shared" si="37"/>
        <v>0</v>
      </c>
      <c r="R98" s="126">
        <f t="shared" si="38"/>
        <v>0</v>
      </c>
      <c r="S98" s="126"/>
      <c r="T98" s="117">
        <f t="shared" si="39"/>
        <v>0</v>
      </c>
      <c r="U98" s="117">
        <f t="shared" si="40"/>
        <v>0</v>
      </c>
      <c r="V98" s="117">
        <f>IF(P98&gt;0,SUM('Расчет ФОТ'!P98:S98)*'Расчет ФОТ'!$V$5,0)</f>
        <v>0</v>
      </c>
      <c r="W98" s="121">
        <f t="shared" si="41"/>
        <v>0</v>
      </c>
      <c r="X98" s="117">
        <f t="shared" si="42"/>
        <v>0</v>
      </c>
      <c r="Y98" s="129">
        <f t="shared" si="43"/>
        <v>0</v>
      </c>
      <c r="Z98" s="143" t="str">
        <f>IF(Y98&gt;0,IF(Калькуляция!$C$2='Статистическая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98" s="147" t="str">
        <f t="shared" si="44"/>
        <v/>
      </c>
      <c r="AD98" s="173">
        <f t="shared" si="45"/>
        <v>0</v>
      </c>
    </row>
    <row r="99" spans="2:30" x14ac:dyDescent="0.25">
      <c r="B99" s="102"/>
      <c r="C99" s="115"/>
      <c r="D99" s="150"/>
      <c r="E99" s="101"/>
      <c r="F99" s="101"/>
      <c r="G99" s="103"/>
      <c r="H99" s="103"/>
      <c r="I99" s="103"/>
      <c r="J99" s="122">
        <f t="shared" si="31"/>
        <v>0</v>
      </c>
      <c r="K99" s="127"/>
      <c r="L99" s="117">
        <f t="shared" si="32"/>
        <v>0</v>
      </c>
      <c r="M99" s="117">
        <f t="shared" si="33"/>
        <v>0</v>
      </c>
      <c r="N99" s="117">
        <f t="shared" si="34"/>
        <v>0</v>
      </c>
      <c r="O99" s="117">
        <f t="shared" si="35"/>
        <v>0</v>
      </c>
      <c r="P99" s="122">
        <f t="shared" si="36"/>
        <v>0</v>
      </c>
      <c r="Q99" s="128">
        <f t="shared" si="37"/>
        <v>0</v>
      </c>
      <c r="R99" s="126">
        <f t="shared" si="38"/>
        <v>0</v>
      </c>
      <c r="S99" s="126"/>
      <c r="T99" s="117">
        <f t="shared" si="39"/>
        <v>0</v>
      </c>
      <c r="U99" s="117">
        <f t="shared" si="40"/>
        <v>0</v>
      </c>
      <c r="V99" s="117">
        <f>IF(P99&gt;0,SUM('Расчет ФОТ'!P99:S99)*'Расчет ФОТ'!$V$5,0)</f>
        <v>0</v>
      </c>
      <c r="W99" s="121">
        <f t="shared" si="41"/>
        <v>0</v>
      </c>
      <c r="X99" s="117">
        <f t="shared" si="42"/>
        <v>0</v>
      </c>
      <c r="Y99" s="129">
        <f t="shared" si="43"/>
        <v>0</v>
      </c>
      <c r="Z99" s="143" t="str">
        <f>IF(Y99&gt;0,IF(Калькуляция!$C$2='Статистическая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99" s="147" t="str">
        <f t="shared" si="44"/>
        <v/>
      </c>
      <c r="AD99" s="173">
        <f t="shared" si="45"/>
        <v>0</v>
      </c>
    </row>
    <row r="100" spans="2:30" x14ac:dyDescent="0.25">
      <c r="B100" s="102"/>
      <c r="C100" s="115"/>
      <c r="D100" s="150"/>
      <c r="E100" s="101"/>
      <c r="F100" s="101"/>
      <c r="G100" s="103"/>
      <c r="H100" s="103"/>
      <c r="I100" s="103"/>
      <c r="J100" s="122">
        <f t="shared" si="31"/>
        <v>0</v>
      </c>
      <c r="K100" s="127"/>
      <c r="L100" s="117">
        <f t="shared" si="32"/>
        <v>0</v>
      </c>
      <c r="M100" s="117">
        <f t="shared" si="33"/>
        <v>0</v>
      </c>
      <c r="N100" s="117">
        <f t="shared" si="34"/>
        <v>0</v>
      </c>
      <c r="O100" s="117">
        <f t="shared" si="35"/>
        <v>0</v>
      </c>
      <c r="P100" s="122">
        <f t="shared" si="36"/>
        <v>0</v>
      </c>
      <c r="Q100" s="128">
        <f t="shared" si="37"/>
        <v>0</v>
      </c>
      <c r="R100" s="126">
        <f t="shared" si="38"/>
        <v>0</v>
      </c>
      <c r="S100" s="126"/>
      <c r="T100" s="117">
        <f t="shared" si="39"/>
        <v>0</v>
      </c>
      <c r="U100" s="117">
        <f t="shared" si="40"/>
        <v>0</v>
      </c>
      <c r="V100" s="117">
        <f>IF(P100&gt;0,SUM('Расчет ФОТ'!P100:S100)*'Расчет ФОТ'!$V$5,0)</f>
        <v>0</v>
      </c>
      <c r="W100" s="121">
        <f t="shared" si="41"/>
        <v>0</v>
      </c>
      <c r="X100" s="117">
        <f t="shared" si="42"/>
        <v>0</v>
      </c>
      <c r="Y100" s="129">
        <f t="shared" si="43"/>
        <v>0</v>
      </c>
      <c r="Z100" s="143" t="str">
        <f>IF(Y100&gt;0,IF(Калькуляция!$C$2='Статистическая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00" s="147" t="str">
        <f t="shared" si="44"/>
        <v/>
      </c>
      <c r="AD100" s="173">
        <f t="shared" si="45"/>
        <v>0</v>
      </c>
    </row>
    <row r="101" spans="2:30" x14ac:dyDescent="0.25">
      <c r="B101" s="102"/>
      <c r="C101" s="115"/>
      <c r="D101" s="150"/>
      <c r="E101" s="101"/>
      <c r="F101" s="101"/>
      <c r="G101" s="103"/>
      <c r="H101" s="103"/>
      <c r="I101" s="103"/>
      <c r="J101" s="122">
        <f t="shared" si="31"/>
        <v>0</v>
      </c>
      <c r="K101" s="127"/>
      <c r="L101" s="117">
        <f t="shared" si="32"/>
        <v>0</v>
      </c>
      <c r="M101" s="117">
        <f t="shared" si="33"/>
        <v>0</v>
      </c>
      <c r="N101" s="117">
        <f t="shared" si="34"/>
        <v>0</v>
      </c>
      <c r="O101" s="117">
        <f t="shared" si="35"/>
        <v>0</v>
      </c>
      <c r="P101" s="122">
        <f t="shared" si="36"/>
        <v>0</v>
      </c>
      <c r="Q101" s="128">
        <f t="shared" si="37"/>
        <v>0</v>
      </c>
      <c r="R101" s="126">
        <f t="shared" si="38"/>
        <v>0</v>
      </c>
      <c r="S101" s="126"/>
      <c r="T101" s="117">
        <f t="shared" si="39"/>
        <v>0</v>
      </c>
      <c r="U101" s="117">
        <f t="shared" si="40"/>
        <v>0</v>
      </c>
      <c r="V101" s="117">
        <f>IF(P101&gt;0,SUM('Расчет ФОТ'!P101:S101)*'Расчет ФОТ'!$V$5,0)</f>
        <v>0</v>
      </c>
      <c r="W101" s="121">
        <f t="shared" si="41"/>
        <v>0</v>
      </c>
      <c r="X101" s="117">
        <f t="shared" si="42"/>
        <v>0</v>
      </c>
      <c r="Y101" s="129">
        <f t="shared" si="43"/>
        <v>0</v>
      </c>
      <c r="Z101" s="143" t="str">
        <f>IF(Y101&gt;0,IF(Калькуляция!$C$2='Статистическая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01" s="147" t="str">
        <f t="shared" si="44"/>
        <v/>
      </c>
      <c r="AD101" s="173">
        <f t="shared" si="45"/>
        <v>0</v>
      </c>
    </row>
    <row r="102" spans="2:30" x14ac:dyDescent="0.25">
      <c r="B102" s="102"/>
      <c r="C102" s="115"/>
      <c r="D102" s="150"/>
      <c r="E102" s="101"/>
      <c r="F102" s="101"/>
      <c r="G102" s="103"/>
      <c r="H102" s="103"/>
      <c r="I102" s="103"/>
      <c r="J102" s="122">
        <f t="shared" si="31"/>
        <v>0</v>
      </c>
      <c r="K102" s="127"/>
      <c r="L102" s="117">
        <f t="shared" si="32"/>
        <v>0</v>
      </c>
      <c r="M102" s="117">
        <f t="shared" si="33"/>
        <v>0</v>
      </c>
      <c r="N102" s="117">
        <f t="shared" si="34"/>
        <v>0</v>
      </c>
      <c r="O102" s="117">
        <f t="shared" si="35"/>
        <v>0</v>
      </c>
      <c r="P102" s="122">
        <f t="shared" si="36"/>
        <v>0</v>
      </c>
      <c r="Q102" s="128">
        <f t="shared" si="37"/>
        <v>0</v>
      </c>
      <c r="R102" s="126">
        <f t="shared" si="38"/>
        <v>0</v>
      </c>
      <c r="S102" s="126"/>
      <c r="T102" s="117">
        <f t="shared" si="39"/>
        <v>0</v>
      </c>
      <c r="U102" s="117">
        <f t="shared" si="40"/>
        <v>0</v>
      </c>
      <c r="V102" s="117">
        <f>IF(P102&gt;0,SUM('Расчет ФОТ'!P102:S102)*'Расчет ФОТ'!$V$5,0)</f>
        <v>0</v>
      </c>
      <c r="W102" s="121">
        <f t="shared" si="41"/>
        <v>0</v>
      </c>
      <c r="X102" s="117">
        <f t="shared" si="42"/>
        <v>0</v>
      </c>
      <c r="Y102" s="129">
        <f t="shared" si="43"/>
        <v>0</v>
      </c>
      <c r="Z102" s="143" t="str">
        <f>IF(Y102&gt;0,IF(Калькуляция!$C$2='Статистическая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02" s="147" t="str">
        <f t="shared" si="44"/>
        <v/>
      </c>
      <c r="AD102" s="173">
        <f t="shared" si="45"/>
        <v>0</v>
      </c>
    </row>
    <row r="103" spans="2:30" x14ac:dyDescent="0.25">
      <c r="B103" s="102"/>
      <c r="C103" s="115"/>
      <c r="D103" s="150"/>
      <c r="E103" s="101"/>
      <c r="F103" s="101"/>
      <c r="G103" s="103"/>
      <c r="H103" s="103"/>
      <c r="I103" s="103"/>
      <c r="J103" s="122">
        <f t="shared" si="31"/>
        <v>0</v>
      </c>
      <c r="K103" s="127"/>
      <c r="L103" s="117">
        <f t="shared" si="32"/>
        <v>0</v>
      </c>
      <c r="M103" s="117">
        <f t="shared" si="33"/>
        <v>0</v>
      </c>
      <c r="N103" s="117">
        <f t="shared" si="34"/>
        <v>0</v>
      </c>
      <c r="O103" s="117">
        <f t="shared" si="35"/>
        <v>0</v>
      </c>
      <c r="P103" s="122">
        <f t="shared" si="36"/>
        <v>0</v>
      </c>
      <c r="Q103" s="128">
        <f t="shared" si="37"/>
        <v>0</v>
      </c>
      <c r="R103" s="126">
        <f t="shared" si="38"/>
        <v>0</v>
      </c>
      <c r="S103" s="126"/>
      <c r="T103" s="117">
        <f t="shared" si="39"/>
        <v>0</v>
      </c>
      <c r="U103" s="117">
        <f t="shared" si="40"/>
        <v>0</v>
      </c>
      <c r="V103" s="117">
        <f>IF(P103&gt;0,SUM('Расчет ФОТ'!P103:S103)*'Расчет ФОТ'!$V$5,0)</f>
        <v>0</v>
      </c>
      <c r="W103" s="121">
        <f t="shared" si="41"/>
        <v>0</v>
      </c>
      <c r="X103" s="117">
        <f t="shared" si="42"/>
        <v>0</v>
      </c>
      <c r="Y103" s="129">
        <f t="shared" si="43"/>
        <v>0</v>
      </c>
      <c r="Z103" s="143" t="str">
        <f>IF(Y103&gt;0,IF(Калькуляция!$C$2='Статистическая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03" s="147" t="str">
        <f t="shared" si="44"/>
        <v/>
      </c>
      <c r="AD103" s="173">
        <f t="shared" si="45"/>
        <v>0</v>
      </c>
    </row>
    <row r="104" spans="2:30" x14ac:dyDescent="0.25">
      <c r="B104" s="102"/>
      <c r="C104" s="115"/>
      <c r="D104" s="150"/>
      <c r="E104" s="101"/>
      <c r="F104" s="101"/>
      <c r="G104" s="103"/>
      <c r="H104" s="103"/>
      <c r="I104" s="103"/>
      <c r="J104" s="122">
        <f t="shared" si="31"/>
        <v>0</v>
      </c>
      <c r="K104" s="127"/>
      <c r="L104" s="117">
        <f t="shared" si="32"/>
        <v>0</v>
      </c>
      <c r="M104" s="117">
        <f t="shared" si="33"/>
        <v>0</v>
      </c>
      <c r="N104" s="117">
        <f t="shared" si="34"/>
        <v>0</v>
      </c>
      <c r="O104" s="117">
        <f t="shared" si="35"/>
        <v>0</v>
      </c>
      <c r="P104" s="122">
        <f t="shared" si="36"/>
        <v>0</v>
      </c>
      <c r="Q104" s="128">
        <f t="shared" si="37"/>
        <v>0</v>
      </c>
      <c r="R104" s="126">
        <f t="shared" si="38"/>
        <v>0</v>
      </c>
      <c r="S104" s="126"/>
      <c r="T104" s="117">
        <f t="shared" si="39"/>
        <v>0</v>
      </c>
      <c r="U104" s="117">
        <f t="shared" si="40"/>
        <v>0</v>
      </c>
      <c r="V104" s="117">
        <f>IF(P104&gt;0,SUM('Расчет ФОТ'!P104:S104)*'Расчет ФОТ'!$V$5,0)</f>
        <v>0</v>
      </c>
      <c r="W104" s="121">
        <f t="shared" si="41"/>
        <v>0</v>
      </c>
      <c r="X104" s="117">
        <f t="shared" si="42"/>
        <v>0</v>
      </c>
      <c r="Y104" s="129">
        <f t="shared" si="43"/>
        <v>0</v>
      </c>
      <c r="Z104" s="143" t="str">
        <f>IF(Y104&gt;0,IF(Калькуляция!$C$2='Статистическая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04" s="147" t="str">
        <f t="shared" si="44"/>
        <v/>
      </c>
      <c r="AD104" s="173">
        <f t="shared" si="45"/>
        <v>0</v>
      </c>
    </row>
    <row r="105" spans="2:30" x14ac:dyDescent="0.25">
      <c r="B105" s="102"/>
      <c r="C105" s="115"/>
      <c r="D105" s="150"/>
      <c r="E105" s="101"/>
      <c r="F105" s="101"/>
      <c r="G105" s="103"/>
      <c r="H105" s="103"/>
      <c r="I105" s="103"/>
      <c r="J105" s="122">
        <f t="shared" si="31"/>
        <v>0</v>
      </c>
      <c r="K105" s="127"/>
      <c r="L105" s="117">
        <f t="shared" si="32"/>
        <v>0</v>
      </c>
      <c r="M105" s="117">
        <f t="shared" si="33"/>
        <v>0</v>
      </c>
      <c r="N105" s="117">
        <f t="shared" si="34"/>
        <v>0</v>
      </c>
      <c r="O105" s="117">
        <f t="shared" si="35"/>
        <v>0</v>
      </c>
      <c r="P105" s="122">
        <f t="shared" si="36"/>
        <v>0</v>
      </c>
      <c r="Q105" s="128">
        <f t="shared" si="37"/>
        <v>0</v>
      </c>
      <c r="R105" s="126">
        <f t="shared" si="38"/>
        <v>0</v>
      </c>
      <c r="S105" s="126"/>
      <c r="T105" s="117">
        <f t="shared" si="39"/>
        <v>0</v>
      </c>
      <c r="U105" s="117">
        <f t="shared" si="40"/>
        <v>0</v>
      </c>
      <c r="V105" s="117">
        <f>IF(P105&gt;0,SUM('Расчет ФОТ'!P105:S105)*'Расчет ФОТ'!$V$5,0)</f>
        <v>0</v>
      </c>
      <c r="W105" s="121">
        <f t="shared" si="41"/>
        <v>0</v>
      </c>
      <c r="X105" s="117">
        <f t="shared" si="42"/>
        <v>0</v>
      </c>
      <c r="Y105" s="129">
        <f t="shared" si="43"/>
        <v>0</v>
      </c>
      <c r="Z105" s="143" t="str">
        <f>IF(Y105&gt;0,IF(Калькуляция!$C$2='Статистическая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05" s="147" t="str">
        <f t="shared" si="44"/>
        <v/>
      </c>
      <c r="AD105" s="173">
        <f t="shared" si="45"/>
        <v>0</v>
      </c>
    </row>
    <row r="106" spans="2:30" x14ac:dyDescent="0.25">
      <c r="B106" s="102"/>
      <c r="C106" s="115"/>
      <c r="D106" s="150"/>
      <c r="E106" s="101"/>
      <c r="F106" s="101"/>
      <c r="G106" s="103"/>
      <c r="H106" s="103"/>
      <c r="I106" s="103"/>
      <c r="J106" s="122">
        <f t="shared" si="31"/>
        <v>0</v>
      </c>
      <c r="K106" s="127"/>
      <c r="L106" s="117">
        <f t="shared" si="32"/>
        <v>0</v>
      </c>
      <c r="M106" s="117">
        <f t="shared" si="33"/>
        <v>0</v>
      </c>
      <c r="N106" s="117">
        <f t="shared" si="34"/>
        <v>0</v>
      </c>
      <c r="O106" s="117">
        <f t="shared" si="35"/>
        <v>0</v>
      </c>
      <c r="P106" s="122">
        <f t="shared" si="36"/>
        <v>0</v>
      </c>
      <c r="Q106" s="128">
        <f t="shared" si="37"/>
        <v>0</v>
      </c>
      <c r="R106" s="126">
        <f t="shared" si="38"/>
        <v>0</v>
      </c>
      <c r="S106" s="126"/>
      <c r="T106" s="117">
        <f t="shared" si="39"/>
        <v>0</v>
      </c>
      <c r="U106" s="117">
        <f t="shared" si="40"/>
        <v>0</v>
      </c>
      <c r="V106" s="117">
        <f>IF(P106&gt;0,SUM('Расчет ФОТ'!P106:S106)*'Расчет ФОТ'!$V$5,0)</f>
        <v>0</v>
      </c>
      <c r="W106" s="121">
        <f t="shared" si="41"/>
        <v>0</v>
      </c>
      <c r="X106" s="117">
        <f t="shared" si="42"/>
        <v>0</v>
      </c>
      <c r="Y106" s="129">
        <f t="shared" si="43"/>
        <v>0</v>
      </c>
      <c r="Z106" s="143" t="str">
        <f>IF(Y106&gt;0,IF(Калькуляция!$C$2='Статистическая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06" s="147" t="str">
        <f t="shared" si="44"/>
        <v/>
      </c>
      <c r="AD106" s="173">
        <f t="shared" si="45"/>
        <v>0</v>
      </c>
    </row>
    <row r="107" spans="2:30" x14ac:dyDescent="0.25">
      <c r="B107" s="102"/>
      <c r="C107" s="115"/>
      <c r="D107" s="150"/>
      <c r="E107" s="101"/>
      <c r="F107" s="101"/>
      <c r="G107" s="103"/>
      <c r="H107" s="103"/>
      <c r="I107" s="103"/>
      <c r="J107" s="122">
        <f t="shared" si="31"/>
        <v>0</v>
      </c>
      <c r="K107" s="127"/>
      <c r="L107" s="117">
        <f t="shared" si="32"/>
        <v>0</v>
      </c>
      <c r="M107" s="117">
        <f t="shared" si="33"/>
        <v>0</v>
      </c>
      <c r="N107" s="117">
        <f t="shared" si="34"/>
        <v>0</v>
      </c>
      <c r="O107" s="117">
        <f t="shared" si="35"/>
        <v>0</v>
      </c>
      <c r="P107" s="122">
        <f t="shared" si="36"/>
        <v>0</v>
      </c>
      <c r="Q107" s="128">
        <f t="shared" si="37"/>
        <v>0</v>
      </c>
      <c r="R107" s="126">
        <f t="shared" si="38"/>
        <v>0</v>
      </c>
      <c r="S107" s="126"/>
      <c r="T107" s="117">
        <f t="shared" si="39"/>
        <v>0</v>
      </c>
      <c r="U107" s="117">
        <f t="shared" si="40"/>
        <v>0</v>
      </c>
      <c r="V107" s="117">
        <f>IF(P107&gt;0,SUM('Расчет ФОТ'!P107:S107)*'Расчет ФОТ'!$V$5,0)</f>
        <v>0</v>
      </c>
      <c r="W107" s="121">
        <f t="shared" si="41"/>
        <v>0</v>
      </c>
      <c r="X107" s="117">
        <f t="shared" si="42"/>
        <v>0</v>
      </c>
      <c r="Y107" s="129">
        <f t="shared" si="43"/>
        <v>0</v>
      </c>
      <c r="Z107" s="143" t="str">
        <f>IF(Y107&gt;0,IF(Калькуляция!$C$2='Статистическая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07" s="147" t="str">
        <f t="shared" si="44"/>
        <v/>
      </c>
      <c r="AD107" s="173">
        <f t="shared" si="45"/>
        <v>0</v>
      </c>
    </row>
    <row r="108" spans="2:30" x14ac:dyDescent="0.25">
      <c r="B108" s="102"/>
      <c r="C108" s="115"/>
      <c r="D108" s="150"/>
      <c r="E108" s="101"/>
      <c r="F108" s="101"/>
      <c r="G108" s="103"/>
      <c r="H108" s="103"/>
      <c r="I108" s="103"/>
      <c r="J108" s="122">
        <f t="shared" si="31"/>
        <v>0</v>
      </c>
      <c r="K108" s="127"/>
      <c r="L108" s="117">
        <f t="shared" si="32"/>
        <v>0</v>
      </c>
      <c r="M108" s="117">
        <f t="shared" si="33"/>
        <v>0</v>
      </c>
      <c r="N108" s="117">
        <f t="shared" si="34"/>
        <v>0</v>
      </c>
      <c r="O108" s="117">
        <f t="shared" si="35"/>
        <v>0</v>
      </c>
      <c r="P108" s="122">
        <f t="shared" si="36"/>
        <v>0</v>
      </c>
      <c r="Q108" s="128">
        <f t="shared" si="37"/>
        <v>0</v>
      </c>
      <c r="R108" s="126">
        <f t="shared" si="38"/>
        <v>0</v>
      </c>
      <c r="S108" s="126"/>
      <c r="T108" s="117">
        <f t="shared" si="39"/>
        <v>0</v>
      </c>
      <c r="U108" s="117">
        <f t="shared" si="40"/>
        <v>0</v>
      </c>
      <c r="V108" s="117">
        <f>IF(P108&gt;0,SUM('Расчет ФОТ'!P108:S108)*'Расчет ФОТ'!$V$5,0)</f>
        <v>0</v>
      </c>
      <c r="W108" s="121">
        <f t="shared" si="41"/>
        <v>0</v>
      </c>
      <c r="X108" s="117">
        <f t="shared" si="42"/>
        <v>0</v>
      </c>
      <c r="Y108" s="129">
        <f t="shared" si="43"/>
        <v>0</v>
      </c>
      <c r="Z108" s="143" t="str">
        <f>IF(Y108&gt;0,IF(Калькуляция!$C$2='Статистическая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08" s="147" t="str">
        <f t="shared" si="44"/>
        <v/>
      </c>
      <c r="AD108" s="173">
        <f t="shared" si="45"/>
        <v>0</v>
      </c>
    </row>
    <row r="109" spans="2:30" x14ac:dyDescent="0.25">
      <c r="B109" s="102"/>
      <c r="C109" s="115"/>
      <c r="D109" s="150"/>
      <c r="E109" s="101"/>
      <c r="F109" s="101"/>
      <c r="G109" s="103"/>
      <c r="H109" s="103"/>
      <c r="I109" s="103"/>
      <c r="J109" s="122">
        <f t="shared" si="31"/>
        <v>0</v>
      </c>
      <c r="K109" s="127"/>
      <c r="L109" s="117">
        <f t="shared" si="32"/>
        <v>0</v>
      </c>
      <c r="M109" s="117">
        <f t="shared" si="33"/>
        <v>0</v>
      </c>
      <c r="N109" s="117">
        <f t="shared" si="34"/>
        <v>0</v>
      </c>
      <c r="O109" s="117">
        <f t="shared" si="35"/>
        <v>0</v>
      </c>
      <c r="P109" s="122">
        <f t="shared" si="36"/>
        <v>0</v>
      </c>
      <c r="Q109" s="128">
        <f t="shared" si="37"/>
        <v>0</v>
      </c>
      <c r="R109" s="126">
        <f t="shared" si="38"/>
        <v>0</v>
      </c>
      <c r="S109" s="126"/>
      <c r="T109" s="117">
        <f t="shared" si="39"/>
        <v>0</v>
      </c>
      <c r="U109" s="117">
        <f t="shared" si="40"/>
        <v>0</v>
      </c>
      <c r="V109" s="117">
        <f>IF(P109&gt;0,SUM('Расчет ФОТ'!P109:S109)*'Расчет ФОТ'!$V$5,0)</f>
        <v>0</v>
      </c>
      <c r="W109" s="121">
        <f t="shared" si="41"/>
        <v>0</v>
      </c>
      <c r="X109" s="117">
        <f t="shared" si="42"/>
        <v>0</v>
      </c>
      <c r="Y109" s="129">
        <f t="shared" si="43"/>
        <v>0</v>
      </c>
      <c r="Z109" s="143" t="str">
        <f>IF(Y109&gt;0,IF(Калькуляция!$C$2='Статистическая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09" s="147" t="str">
        <f t="shared" si="44"/>
        <v/>
      </c>
      <c r="AD109" s="173">
        <f t="shared" si="45"/>
        <v>0</v>
      </c>
    </row>
    <row r="110" spans="2:30" x14ac:dyDescent="0.25">
      <c r="B110" s="102"/>
      <c r="C110" s="115"/>
      <c r="D110" s="150"/>
      <c r="E110" s="101"/>
      <c r="F110" s="101"/>
      <c r="G110" s="103"/>
      <c r="H110" s="103"/>
      <c r="I110" s="103"/>
      <c r="J110" s="122">
        <f t="shared" si="31"/>
        <v>0</v>
      </c>
      <c r="K110" s="127"/>
      <c r="L110" s="117">
        <f t="shared" si="32"/>
        <v>0</v>
      </c>
      <c r="M110" s="117">
        <f t="shared" si="33"/>
        <v>0</v>
      </c>
      <c r="N110" s="117">
        <f t="shared" si="34"/>
        <v>0</v>
      </c>
      <c r="O110" s="117">
        <f t="shared" si="35"/>
        <v>0</v>
      </c>
      <c r="P110" s="122">
        <f t="shared" si="36"/>
        <v>0</v>
      </c>
      <c r="Q110" s="128">
        <f t="shared" si="37"/>
        <v>0</v>
      </c>
      <c r="R110" s="126">
        <f t="shared" si="38"/>
        <v>0</v>
      </c>
      <c r="S110" s="126"/>
      <c r="T110" s="117">
        <f t="shared" si="39"/>
        <v>0</v>
      </c>
      <c r="U110" s="117">
        <f t="shared" si="40"/>
        <v>0</v>
      </c>
      <c r="V110" s="117">
        <f>IF(P110&gt;0,SUM('Расчет ФОТ'!P110:S110)*'Расчет ФОТ'!$V$5,0)</f>
        <v>0</v>
      </c>
      <c r="W110" s="121">
        <f t="shared" si="41"/>
        <v>0</v>
      </c>
      <c r="X110" s="117">
        <f t="shared" si="42"/>
        <v>0</v>
      </c>
      <c r="Y110" s="129">
        <f t="shared" si="43"/>
        <v>0</v>
      </c>
      <c r="Z110" s="143" t="str">
        <f>IF(Y110&gt;0,IF(Калькуляция!$C$2='Статистическая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10" s="147" t="str">
        <f t="shared" si="44"/>
        <v/>
      </c>
      <c r="AD110" s="173">
        <f t="shared" si="45"/>
        <v>0</v>
      </c>
    </row>
    <row r="111" spans="2:30" x14ac:dyDescent="0.25">
      <c r="B111" s="102"/>
      <c r="C111" s="115"/>
      <c r="D111" s="150"/>
      <c r="E111" s="101"/>
      <c r="F111" s="101"/>
      <c r="G111" s="103"/>
      <c r="H111" s="103"/>
      <c r="I111" s="103"/>
      <c r="J111" s="122">
        <f t="shared" si="31"/>
        <v>0</v>
      </c>
      <c r="K111" s="127"/>
      <c r="L111" s="117">
        <f t="shared" si="32"/>
        <v>0</v>
      </c>
      <c r="M111" s="117">
        <f t="shared" si="33"/>
        <v>0</v>
      </c>
      <c r="N111" s="117">
        <f t="shared" si="34"/>
        <v>0</v>
      </c>
      <c r="O111" s="117">
        <f t="shared" si="35"/>
        <v>0</v>
      </c>
      <c r="P111" s="122">
        <f t="shared" si="36"/>
        <v>0</v>
      </c>
      <c r="Q111" s="128">
        <f t="shared" si="37"/>
        <v>0</v>
      </c>
      <c r="R111" s="126">
        <f t="shared" si="38"/>
        <v>0</v>
      </c>
      <c r="S111" s="126"/>
      <c r="T111" s="117">
        <f t="shared" si="39"/>
        <v>0</v>
      </c>
      <c r="U111" s="117">
        <f t="shared" si="40"/>
        <v>0</v>
      </c>
      <c r="V111" s="117">
        <f>IF(P111&gt;0,SUM('Расчет ФОТ'!P111:S111)*'Расчет ФОТ'!$V$5,0)</f>
        <v>0</v>
      </c>
      <c r="W111" s="121">
        <f t="shared" si="41"/>
        <v>0</v>
      </c>
      <c r="X111" s="117">
        <f t="shared" si="42"/>
        <v>0</v>
      </c>
      <c r="Y111" s="129">
        <f t="shared" si="43"/>
        <v>0</v>
      </c>
      <c r="Z111" s="143" t="str">
        <f>IF(Y111&gt;0,IF(Калькуляция!$C$2='Статистическая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11" s="147" t="str">
        <f t="shared" si="44"/>
        <v/>
      </c>
      <c r="AD111" s="173">
        <f t="shared" si="45"/>
        <v>0</v>
      </c>
    </row>
    <row r="112" spans="2:30" x14ac:dyDescent="0.25">
      <c r="B112" s="102"/>
      <c r="C112" s="115"/>
      <c r="D112" s="150"/>
      <c r="E112" s="101"/>
      <c r="F112" s="101"/>
      <c r="G112" s="103"/>
      <c r="H112" s="103"/>
      <c r="I112" s="103"/>
      <c r="J112" s="122">
        <f t="shared" si="31"/>
        <v>0</v>
      </c>
      <c r="K112" s="127"/>
      <c r="L112" s="117">
        <f t="shared" si="32"/>
        <v>0</v>
      </c>
      <c r="M112" s="117">
        <f t="shared" si="33"/>
        <v>0</v>
      </c>
      <c r="N112" s="117">
        <f t="shared" si="34"/>
        <v>0</v>
      </c>
      <c r="O112" s="117">
        <f t="shared" si="35"/>
        <v>0</v>
      </c>
      <c r="P112" s="122">
        <f t="shared" si="36"/>
        <v>0</v>
      </c>
      <c r="Q112" s="128">
        <f t="shared" si="37"/>
        <v>0</v>
      </c>
      <c r="R112" s="126">
        <f t="shared" si="38"/>
        <v>0</v>
      </c>
      <c r="S112" s="126"/>
      <c r="T112" s="117">
        <f t="shared" si="39"/>
        <v>0</v>
      </c>
      <c r="U112" s="117">
        <f t="shared" si="40"/>
        <v>0</v>
      </c>
      <c r="V112" s="117">
        <f>IF(P112&gt;0,SUM('Расчет ФОТ'!P112:S112)*'Расчет ФОТ'!$V$5,0)</f>
        <v>0</v>
      </c>
      <c r="W112" s="121">
        <f t="shared" si="41"/>
        <v>0</v>
      </c>
      <c r="X112" s="117">
        <f t="shared" si="42"/>
        <v>0</v>
      </c>
      <c r="Y112" s="129">
        <f t="shared" si="43"/>
        <v>0</v>
      </c>
      <c r="Z112" s="143" t="str">
        <f>IF(Y112&gt;0,IF(Калькуляция!$C$2='Статистическая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12" s="147" t="str">
        <f t="shared" si="44"/>
        <v/>
      </c>
      <c r="AD112" s="173">
        <f t="shared" si="45"/>
        <v>0</v>
      </c>
    </row>
    <row r="113" spans="2:30" x14ac:dyDescent="0.25">
      <c r="B113" s="102"/>
      <c r="C113" s="115"/>
      <c r="D113" s="150"/>
      <c r="E113" s="101"/>
      <c r="F113" s="101"/>
      <c r="G113" s="103"/>
      <c r="H113" s="103"/>
      <c r="I113" s="103"/>
      <c r="J113" s="122">
        <f t="shared" si="31"/>
        <v>0</v>
      </c>
      <c r="K113" s="127"/>
      <c r="L113" s="117">
        <f t="shared" si="32"/>
        <v>0</v>
      </c>
      <c r="M113" s="117">
        <f t="shared" si="33"/>
        <v>0</v>
      </c>
      <c r="N113" s="117">
        <f t="shared" si="34"/>
        <v>0</v>
      </c>
      <c r="O113" s="117">
        <f t="shared" si="35"/>
        <v>0</v>
      </c>
      <c r="P113" s="122">
        <f t="shared" si="36"/>
        <v>0</v>
      </c>
      <c r="Q113" s="128">
        <f t="shared" si="37"/>
        <v>0</v>
      </c>
      <c r="R113" s="126">
        <f t="shared" si="38"/>
        <v>0</v>
      </c>
      <c r="S113" s="126"/>
      <c r="T113" s="117">
        <f t="shared" si="39"/>
        <v>0</v>
      </c>
      <c r="U113" s="117">
        <f t="shared" si="40"/>
        <v>0</v>
      </c>
      <c r="V113" s="117">
        <f>IF(P113&gt;0,SUM('Расчет ФОТ'!P113:S113)*'Расчет ФОТ'!$V$5,0)</f>
        <v>0</v>
      </c>
      <c r="W113" s="121">
        <f t="shared" si="41"/>
        <v>0</v>
      </c>
      <c r="X113" s="117">
        <f t="shared" si="42"/>
        <v>0</v>
      </c>
      <c r="Y113" s="129">
        <f t="shared" si="43"/>
        <v>0</v>
      </c>
      <c r="Z113" s="143" t="str">
        <f>IF(Y113&gt;0,IF(Калькуляция!$C$2='Статистическая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13" s="147" t="str">
        <f t="shared" si="44"/>
        <v/>
      </c>
      <c r="AD113" s="173">
        <f t="shared" si="45"/>
        <v>0</v>
      </c>
    </row>
    <row r="114" spans="2:30" x14ac:dyDescent="0.25">
      <c r="B114" s="102"/>
      <c r="C114" s="115"/>
      <c r="D114" s="150"/>
      <c r="E114" s="101"/>
      <c r="F114" s="101"/>
      <c r="G114" s="103"/>
      <c r="H114" s="103"/>
      <c r="I114" s="103"/>
      <c r="J114" s="122">
        <f t="shared" si="31"/>
        <v>0</v>
      </c>
      <c r="K114" s="127"/>
      <c r="L114" s="117">
        <f t="shared" si="32"/>
        <v>0</v>
      </c>
      <c r="M114" s="117">
        <f t="shared" si="33"/>
        <v>0</v>
      </c>
      <c r="N114" s="117">
        <f t="shared" si="34"/>
        <v>0</v>
      </c>
      <c r="O114" s="117">
        <f t="shared" si="35"/>
        <v>0</v>
      </c>
      <c r="P114" s="122">
        <f t="shared" si="36"/>
        <v>0</v>
      </c>
      <c r="Q114" s="128">
        <f t="shared" si="37"/>
        <v>0</v>
      </c>
      <c r="R114" s="126">
        <f t="shared" si="38"/>
        <v>0</v>
      </c>
      <c r="S114" s="126"/>
      <c r="T114" s="117">
        <f t="shared" si="39"/>
        <v>0</v>
      </c>
      <c r="U114" s="117">
        <f t="shared" si="40"/>
        <v>0</v>
      </c>
      <c r="V114" s="117">
        <f>IF(P114&gt;0,SUM('Расчет ФОТ'!P114:S114)*'Расчет ФОТ'!$V$5,0)</f>
        <v>0</v>
      </c>
      <c r="W114" s="121">
        <f t="shared" si="41"/>
        <v>0</v>
      </c>
      <c r="X114" s="117">
        <f t="shared" si="42"/>
        <v>0</v>
      </c>
      <c r="Y114" s="129">
        <f t="shared" si="43"/>
        <v>0</v>
      </c>
      <c r="Z114" s="143" t="str">
        <f>IF(Y114&gt;0,IF(Калькуляция!$C$2='Статистическая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14" s="147" t="str">
        <f t="shared" si="44"/>
        <v/>
      </c>
      <c r="AD114" s="173">
        <f t="shared" si="45"/>
        <v>0</v>
      </c>
    </row>
    <row r="115" spans="2:30" x14ac:dyDescent="0.25">
      <c r="B115" s="102"/>
      <c r="C115" s="115"/>
      <c r="D115" s="150"/>
      <c r="E115" s="101"/>
      <c r="F115" s="101"/>
      <c r="G115" s="103"/>
      <c r="H115" s="103"/>
      <c r="I115" s="103"/>
      <c r="J115" s="122">
        <f t="shared" si="31"/>
        <v>0</v>
      </c>
      <c r="K115" s="127"/>
      <c r="L115" s="117">
        <f t="shared" si="32"/>
        <v>0</v>
      </c>
      <c r="M115" s="117">
        <f t="shared" si="33"/>
        <v>0</v>
      </c>
      <c r="N115" s="117">
        <f t="shared" si="34"/>
        <v>0</v>
      </c>
      <c r="O115" s="117">
        <f t="shared" si="35"/>
        <v>0</v>
      </c>
      <c r="P115" s="122">
        <f t="shared" si="36"/>
        <v>0</v>
      </c>
      <c r="Q115" s="128">
        <f t="shared" si="37"/>
        <v>0</v>
      </c>
      <c r="R115" s="126">
        <f t="shared" si="38"/>
        <v>0</v>
      </c>
      <c r="S115" s="126"/>
      <c r="T115" s="117">
        <f t="shared" si="39"/>
        <v>0</v>
      </c>
      <c r="U115" s="117">
        <f t="shared" si="40"/>
        <v>0</v>
      </c>
      <c r="V115" s="117">
        <f>IF(P115&gt;0,SUM('Расчет ФОТ'!P115:S115)*'Расчет ФОТ'!$V$5,0)</f>
        <v>0</v>
      </c>
      <c r="W115" s="121">
        <f t="shared" si="41"/>
        <v>0</v>
      </c>
      <c r="X115" s="117">
        <f t="shared" si="42"/>
        <v>0</v>
      </c>
      <c r="Y115" s="129">
        <f t="shared" si="43"/>
        <v>0</v>
      </c>
      <c r="Z115" s="143" t="str">
        <f>IF(Y115&gt;0,IF(Калькуляция!$C$2='Статистическая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15" s="147" t="str">
        <f t="shared" si="44"/>
        <v/>
      </c>
      <c r="AD115" s="173">
        <f t="shared" si="45"/>
        <v>0</v>
      </c>
    </row>
    <row r="116" spans="2:30" x14ac:dyDescent="0.25">
      <c r="B116" s="102"/>
      <c r="C116" s="115"/>
      <c r="D116" s="150"/>
      <c r="E116" s="101"/>
      <c r="F116" s="101"/>
      <c r="G116" s="103"/>
      <c r="H116" s="103"/>
      <c r="I116" s="103"/>
      <c r="J116" s="122">
        <f t="shared" si="31"/>
        <v>0</v>
      </c>
      <c r="K116" s="127"/>
      <c r="L116" s="117">
        <f t="shared" si="32"/>
        <v>0</v>
      </c>
      <c r="M116" s="117">
        <f t="shared" si="33"/>
        <v>0</v>
      </c>
      <c r="N116" s="117">
        <f t="shared" si="34"/>
        <v>0</v>
      </c>
      <c r="O116" s="117">
        <f t="shared" si="35"/>
        <v>0</v>
      </c>
      <c r="P116" s="122">
        <f t="shared" si="36"/>
        <v>0</v>
      </c>
      <c r="Q116" s="128">
        <f t="shared" si="37"/>
        <v>0</v>
      </c>
      <c r="R116" s="126">
        <f t="shared" si="38"/>
        <v>0</v>
      </c>
      <c r="S116" s="126"/>
      <c r="T116" s="117">
        <f t="shared" si="39"/>
        <v>0</v>
      </c>
      <c r="U116" s="117">
        <f t="shared" si="40"/>
        <v>0</v>
      </c>
      <c r="V116" s="117">
        <f>IF(P116&gt;0,SUM('Расчет ФОТ'!P116:S116)*'Расчет ФОТ'!$V$5,0)</f>
        <v>0</v>
      </c>
      <c r="W116" s="121">
        <f t="shared" si="41"/>
        <v>0</v>
      </c>
      <c r="X116" s="117">
        <f t="shared" si="42"/>
        <v>0</v>
      </c>
      <c r="Y116" s="129">
        <f t="shared" si="43"/>
        <v>0</v>
      </c>
      <c r="Z116" s="143" t="str">
        <f>IF(Y116&gt;0,IF(Калькуляция!$C$2='Статистическая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16" s="147" t="str">
        <f t="shared" si="44"/>
        <v/>
      </c>
      <c r="AD116" s="173">
        <f t="shared" si="45"/>
        <v>0</v>
      </c>
    </row>
    <row r="117" spans="2:30" x14ac:dyDescent="0.25">
      <c r="B117" s="102"/>
      <c r="C117" s="115"/>
      <c r="D117" s="150"/>
      <c r="E117" s="101"/>
      <c r="F117" s="101"/>
      <c r="G117" s="103"/>
      <c r="H117" s="103"/>
      <c r="I117" s="103"/>
      <c r="J117" s="122">
        <f t="shared" si="31"/>
        <v>0</v>
      </c>
      <c r="K117" s="127"/>
      <c r="L117" s="117">
        <f t="shared" si="32"/>
        <v>0</v>
      </c>
      <c r="M117" s="117">
        <f t="shared" si="33"/>
        <v>0</v>
      </c>
      <c r="N117" s="117">
        <f t="shared" si="34"/>
        <v>0</v>
      </c>
      <c r="O117" s="117">
        <f t="shared" si="35"/>
        <v>0</v>
      </c>
      <c r="P117" s="122">
        <f t="shared" si="36"/>
        <v>0</v>
      </c>
      <c r="Q117" s="128">
        <f t="shared" si="37"/>
        <v>0</v>
      </c>
      <c r="R117" s="126">
        <f t="shared" si="38"/>
        <v>0</v>
      </c>
      <c r="S117" s="126"/>
      <c r="T117" s="117">
        <f t="shared" si="39"/>
        <v>0</v>
      </c>
      <c r="U117" s="117">
        <f t="shared" si="40"/>
        <v>0</v>
      </c>
      <c r="V117" s="117">
        <f>IF(P117&gt;0,SUM('Расчет ФОТ'!P117:S117)*'Расчет ФОТ'!$V$5,0)</f>
        <v>0</v>
      </c>
      <c r="W117" s="121">
        <f t="shared" si="41"/>
        <v>0</v>
      </c>
      <c r="X117" s="117">
        <f t="shared" si="42"/>
        <v>0</v>
      </c>
      <c r="Y117" s="129">
        <f t="shared" si="43"/>
        <v>0</v>
      </c>
      <c r="Z117" s="143" t="str">
        <f>IF(Y117&gt;0,IF(Калькуляция!$C$2='Статистическая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17" s="147" t="str">
        <f t="shared" si="44"/>
        <v/>
      </c>
      <c r="AD117" s="173">
        <f t="shared" si="45"/>
        <v>0</v>
      </c>
    </row>
    <row r="118" spans="2:30" x14ac:dyDescent="0.25">
      <c r="B118" s="102"/>
      <c r="C118" s="115"/>
      <c r="D118" s="150"/>
      <c r="E118" s="101"/>
      <c r="F118" s="101"/>
      <c r="G118" s="103"/>
      <c r="H118" s="103"/>
      <c r="I118" s="103"/>
      <c r="J118" s="122">
        <f t="shared" si="31"/>
        <v>0</v>
      </c>
      <c r="K118" s="127"/>
      <c r="L118" s="117">
        <f t="shared" si="32"/>
        <v>0</v>
      </c>
      <c r="M118" s="117">
        <f t="shared" si="33"/>
        <v>0</v>
      </c>
      <c r="N118" s="117">
        <f t="shared" si="34"/>
        <v>0</v>
      </c>
      <c r="O118" s="117">
        <f t="shared" si="35"/>
        <v>0</v>
      </c>
      <c r="P118" s="122">
        <f t="shared" si="36"/>
        <v>0</v>
      </c>
      <c r="Q118" s="128">
        <f t="shared" si="37"/>
        <v>0</v>
      </c>
      <c r="R118" s="126">
        <f t="shared" si="38"/>
        <v>0</v>
      </c>
      <c r="S118" s="126"/>
      <c r="T118" s="117">
        <f t="shared" si="39"/>
        <v>0</v>
      </c>
      <c r="U118" s="117">
        <f t="shared" si="40"/>
        <v>0</v>
      </c>
      <c r="V118" s="117">
        <f>IF(P118&gt;0,SUM('Расчет ФОТ'!P118:S118)*'Расчет ФОТ'!$V$5,0)</f>
        <v>0</v>
      </c>
      <c r="W118" s="121">
        <f t="shared" si="41"/>
        <v>0</v>
      </c>
      <c r="X118" s="117">
        <f t="shared" si="42"/>
        <v>0</v>
      </c>
      <c r="Y118" s="129">
        <f t="shared" si="43"/>
        <v>0</v>
      </c>
      <c r="Z118" s="143" t="str">
        <f>IF(Y118&gt;0,IF(Калькуляция!$C$2='Статистическая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18" s="147" t="str">
        <f t="shared" si="44"/>
        <v/>
      </c>
      <c r="AD118" s="173">
        <f t="shared" si="45"/>
        <v>0</v>
      </c>
    </row>
    <row r="119" spans="2:30" x14ac:dyDescent="0.25">
      <c r="B119" s="102"/>
      <c r="C119" s="115"/>
      <c r="D119" s="150"/>
      <c r="E119" s="101"/>
      <c r="F119" s="101"/>
      <c r="G119" s="103"/>
      <c r="H119" s="103"/>
      <c r="I119" s="103"/>
      <c r="J119" s="122">
        <f t="shared" si="31"/>
        <v>0</v>
      </c>
      <c r="K119" s="127"/>
      <c r="L119" s="117">
        <f t="shared" si="32"/>
        <v>0</v>
      </c>
      <c r="M119" s="117">
        <f t="shared" si="33"/>
        <v>0</v>
      </c>
      <c r="N119" s="117">
        <f t="shared" si="34"/>
        <v>0</v>
      </c>
      <c r="O119" s="117">
        <f t="shared" si="35"/>
        <v>0</v>
      </c>
      <c r="P119" s="122">
        <f t="shared" si="36"/>
        <v>0</v>
      </c>
      <c r="Q119" s="128">
        <f t="shared" si="37"/>
        <v>0</v>
      </c>
      <c r="R119" s="126">
        <f t="shared" si="38"/>
        <v>0</v>
      </c>
      <c r="S119" s="126"/>
      <c r="T119" s="117">
        <f t="shared" si="39"/>
        <v>0</v>
      </c>
      <c r="U119" s="117">
        <f t="shared" si="40"/>
        <v>0</v>
      </c>
      <c r="V119" s="117">
        <f>IF(P119&gt;0,SUM('Расчет ФОТ'!P119:S119)*'Расчет ФОТ'!$V$5,0)</f>
        <v>0</v>
      </c>
      <c r="W119" s="121">
        <f t="shared" si="41"/>
        <v>0</v>
      </c>
      <c r="X119" s="117">
        <f t="shared" si="42"/>
        <v>0</v>
      </c>
      <c r="Y119" s="129">
        <f t="shared" si="43"/>
        <v>0</v>
      </c>
      <c r="Z119" s="143" t="str">
        <f>IF(Y119&gt;0,IF(Калькуляция!$C$2='Статистическая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19" s="147" t="str">
        <f t="shared" si="44"/>
        <v/>
      </c>
      <c r="AD119" s="173">
        <f t="shared" si="45"/>
        <v>0</v>
      </c>
    </row>
    <row r="120" spans="2:30" x14ac:dyDescent="0.25">
      <c r="B120" s="102"/>
      <c r="C120" s="115"/>
      <c r="D120" s="150"/>
      <c r="E120" s="101"/>
      <c r="F120" s="101"/>
      <c r="G120" s="103"/>
      <c r="H120" s="103"/>
      <c r="I120" s="103"/>
      <c r="J120" s="122">
        <f t="shared" si="31"/>
        <v>0</v>
      </c>
      <c r="K120" s="127"/>
      <c r="L120" s="117">
        <f t="shared" si="32"/>
        <v>0</v>
      </c>
      <c r="M120" s="117">
        <f t="shared" si="33"/>
        <v>0</v>
      </c>
      <c r="N120" s="117">
        <f t="shared" si="34"/>
        <v>0</v>
      </c>
      <c r="O120" s="117">
        <f t="shared" si="35"/>
        <v>0</v>
      </c>
      <c r="P120" s="122">
        <f t="shared" si="36"/>
        <v>0</v>
      </c>
      <c r="Q120" s="128">
        <f t="shared" si="37"/>
        <v>0</v>
      </c>
      <c r="R120" s="126">
        <f t="shared" si="38"/>
        <v>0</v>
      </c>
      <c r="S120" s="126"/>
      <c r="T120" s="117">
        <f t="shared" si="39"/>
        <v>0</v>
      </c>
      <c r="U120" s="117">
        <f t="shared" si="40"/>
        <v>0</v>
      </c>
      <c r="V120" s="117">
        <f>IF(P120&gt;0,SUM('Расчет ФОТ'!P120:S120)*'Расчет ФОТ'!$V$5,0)</f>
        <v>0</v>
      </c>
      <c r="W120" s="121">
        <f t="shared" si="41"/>
        <v>0</v>
      </c>
      <c r="X120" s="117">
        <f t="shared" si="42"/>
        <v>0</v>
      </c>
      <c r="Y120" s="129">
        <f t="shared" si="43"/>
        <v>0</v>
      </c>
      <c r="Z120" s="143" t="str">
        <f>IF(Y120&gt;0,IF(Калькуляция!$C$2='Статистическая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20" s="147" t="str">
        <f t="shared" si="44"/>
        <v/>
      </c>
      <c r="AD120" s="173">
        <f t="shared" si="45"/>
        <v>0</v>
      </c>
    </row>
    <row r="121" spans="2:30" x14ac:dyDescent="0.25">
      <c r="B121" s="102"/>
      <c r="C121" s="115"/>
      <c r="D121" s="150"/>
      <c r="E121" s="101"/>
      <c r="F121" s="101"/>
      <c r="G121" s="103"/>
      <c r="H121" s="103"/>
      <c r="I121" s="103"/>
      <c r="J121" s="122">
        <f t="shared" si="31"/>
        <v>0</v>
      </c>
      <c r="K121" s="127"/>
      <c r="L121" s="117">
        <f t="shared" si="32"/>
        <v>0</v>
      </c>
      <c r="M121" s="117">
        <f t="shared" si="33"/>
        <v>0</v>
      </c>
      <c r="N121" s="117">
        <f t="shared" si="34"/>
        <v>0</v>
      </c>
      <c r="O121" s="117">
        <f t="shared" si="35"/>
        <v>0</v>
      </c>
      <c r="P121" s="122">
        <f t="shared" si="36"/>
        <v>0</v>
      </c>
      <c r="Q121" s="128">
        <f t="shared" si="37"/>
        <v>0</v>
      </c>
      <c r="R121" s="126">
        <f t="shared" si="38"/>
        <v>0</v>
      </c>
      <c r="S121" s="126"/>
      <c r="T121" s="117">
        <f t="shared" si="39"/>
        <v>0</v>
      </c>
      <c r="U121" s="117">
        <f t="shared" si="40"/>
        <v>0</v>
      </c>
      <c r="V121" s="117">
        <f>IF(P121&gt;0,SUM('Расчет ФОТ'!P121:S121)*'Расчет ФОТ'!$V$5,0)</f>
        <v>0</v>
      </c>
      <c r="W121" s="121">
        <f t="shared" si="41"/>
        <v>0</v>
      </c>
      <c r="X121" s="117">
        <f t="shared" si="42"/>
        <v>0</v>
      </c>
      <c r="Y121" s="129">
        <f t="shared" si="43"/>
        <v>0</v>
      </c>
      <c r="Z121" s="143" t="str">
        <f>IF(Y121&gt;0,IF(Калькуляция!$C$2='Статистическая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21" s="147" t="str">
        <f t="shared" si="44"/>
        <v/>
      </c>
      <c r="AD121" s="173">
        <f t="shared" si="45"/>
        <v>0</v>
      </c>
    </row>
    <row r="122" spans="2:30" x14ac:dyDescent="0.25">
      <c r="B122" s="102"/>
      <c r="C122" s="115"/>
      <c r="D122" s="150"/>
      <c r="E122" s="101"/>
      <c r="F122" s="101"/>
      <c r="G122" s="103"/>
      <c r="H122" s="103"/>
      <c r="I122" s="103"/>
      <c r="J122" s="122">
        <f t="shared" si="31"/>
        <v>0</v>
      </c>
      <c r="K122" s="127"/>
      <c r="L122" s="117">
        <f t="shared" si="32"/>
        <v>0</v>
      </c>
      <c r="M122" s="117">
        <f t="shared" si="33"/>
        <v>0</v>
      </c>
      <c r="N122" s="117">
        <f t="shared" si="34"/>
        <v>0</v>
      </c>
      <c r="O122" s="117">
        <f t="shared" si="35"/>
        <v>0</v>
      </c>
      <c r="P122" s="122">
        <f t="shared" si="36"/>
        <v>0</v>
      </c>
      <c r="Q122" s="128">
        <f t="shared" si="37"/>
        <v>0</v>
      </c>
      <c r="R122" s="126">
        <f t="shared" si="38"/>
        <v>0</v>
      </c>
      <c r="S122" s="126"/>
      <c r="T122" s="117">
        <f t="shared" si="39"/>
        <v>0</v>
      </c>
      <c r="U122" s="117">
        <f t="shared" si="40"/>
        <v>0</v>
      </c>
      <c r="V122" s="117">
        <f>IF(P122&gt;0,SUM('Расчет ФОТ'!P122:S122)*'Расчет ФОТ'!$V$5,0)</f>
        <v>0</v>
      </c>
      <c r="W122" s="121">
        <f t="shared" si="41"/>
        <v>0</v>
      </c>
      <c r="X122" s="117">
        <f t="shared" si="42"/>
        <v>0</v>
      </c>
      <c r="Y122" s="129">
        <f t="shared" si="43"/>
        <v>0</v>
      </c>
      <c r="Z122" s="143" t="str">
        <f>IF(Y122&gt;0,IF(Калькуляция!$C$2='Статистическая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22" s="147" t="str">
        <f t="shared" si="44"/>
        <v/>
      </c>
      <c r="AD122" s="173">
        <f t="shared" si="45"/>
        <v>0</v>
      </c>
    </row>
    <row r="123" spans="2:30" x14ac:dyDescent="0.25">
      <c r="B123" s="102"/>
      <c r="C123" s="115"/>
      <c r="D123" s="150"/>
      <c r="E123" s="101"/>
      <c r="F123" s="101"/>
      <c r="G123" s="103"/>
      <c r="H123" s="103"/>
      <c r="I123" s="103"/>
      <c r="J123" s="122">
        <f t="shared" si="31"/>
        <v>0</v>
      </c>
      <c r="K123" s="127"/>
      <c r="L123" s="117">
        <f t="shared" si="32"/>
        <v>0</v>
      </c>
      <c r="M123" s="117">
        <f t="shared" si="33"/>
        <v>0</v>
      </c>
      <c r="N123" s="117">
        <f t="shared" si="34"/>
        <v>0</v>
      </c>
      <c r="O123" s="117">
        <f t="shared" si="35"/>
        <v>0</v>
      </c>
      <c r="P123" s="122">
        <f t="shared" si="36"/>
        <v>0</v>
      </c>
      <c r="Q123" s="128">
        <f t="shared" si="37"/>
        <v>0</v>
      </c>
      <c r="R123" s="126">
        <f t="shared" si="38"/>
        <v>0</v>
      </c>
      <c r="S123" s="126"/>
      <c r="T123" s="117">
        <f t="shared" si="39"/>
        <v>0</v>
      </c>
      <c r="U123" s="117">
        <f t="shared" si="40"/>
        <v>0</v>
      </c>
      <c r="V123" s="117">
        <f>IF(P123&gt;0,SUM('Расчет ФОТ'!P123:S123)*'Расчет ФОТ'!$V$5,0)</f>
        <v>0</v>
      </c>
      <c r="W123" s="121">
        <f t="shared" si="41"/>
        <v>0</v>
      </c>
      <c r="X123" s="117">
        <f t="shared" si="42"/>
        <v>0</v>
      </c>
      <c r="Y123" s="129">
        <f t="shared" si="43"/>
        <v>0</v>
      </c>
      <c r="Z123" s="143" t="str">
        <f>IF(Y123&gt;0,IF(Калькуляция!$C$2='Статистическая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23" s="147" t="str">
        <f t="shared" si="44"/>
        <v/>
      </c>
      <c r="AD123" s="173">
        <f t="shared" si="45"/>
        <v>0</v>
      </c>
    </row>
    <row r="124" spans="2:30" x14ac:dyDescent="0.25">
      <c r="B124" s="102"/>
      <c r="C124" s="115"/>
      <c r="D124" s="150"/>
      <c r="E124" s="101"/>
      <c r="F124" s="101"/>
      <c r="G124" s="103"/>
      <c r="H124" s="103"/>
      <c r="I124" s="103"/>
      <c r="J124" s="122">
        <f t="shared" si="31"/>
        <v>0</v>
      </c>
      <c r="K124" s="127"/>
      <c r="L124" s="117">
        <f t="shared" si="32"/>
        <v>0</v>
      </c>
      <c r="M124" s="117">
        <f t="shared" si="33"/>
        <v>0</v>
      </c>
      <c r="N124" s="117">
        <f t="shared" si="34"/>
        <v>0</v>
      </c>
      <c r="O124" s="117">
        <f t="shared" si="35"/>
        <v>0</v>
      </c>
      <c r="P124" s="122">
        <f t="shared" si="36"/>
        <v>0</v>
      </c>
      <c r="Q124" s="128">
        <f t="shared" si="37"/>
        <v>0</v>
      </c>
      <c r="R124" s="126">
        <f t="shared" si="38"/>
        <v>0</v>
      </c>
      <c r="S124" s="126"/>
      <c r="T124" s="117">
        <f t="shared" si="39"/>
        <v>0</v>
      </c>
      <c r="U124" s="117">
        <f t="shared" si="40"/>
        <v>0</v>
      </c>
      <c r="V124" s="117">
        <f>IF(P124&gt;0,SUM('Расчет ФОТ'!P124:S124)*'Расчет ФОТ'!$V$5,0)</f>
        <v>0</v>
      </c>
      <c r="W124" s="121">
        <f t="shared" si="41"/>
        <v>0</v>
      </c>
      <c r="X124" s="117">
        <f t="shared" si="42"/>
        <v>0</v>
      </c>
      <c r="Y124" s="129">
        <f t="shared" si="43"/>
        <v>0</v>
      </c>
      <c r="Z124" s="143" t="str">
        <f>IF(Y124&gt;0,IF(Калькуляция!$C$2='Статистическая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24" s="147" t="str">
        <f t="shared" si="44"/>
        <v/>
      </c>
      <c r="AD124" s="173">
        <f t="shared" si="45"/>
        <v>0</v>
      </c>
    </row>
    <row r="125" spans="2:30" x14ac:dyDescent="0.25">
      <c r="B125" s="102"/>
      <c r="C125" s="115"/>
      <c r="D125" s="150"/>
      <c r="E125" s="101"/>
      <c r="F125" s="101"/>
      <c r="G125" s="103"/>
      <c r="H125" s="103"/>
      <c r="I125" s="103"/>
      <c r="J125" s="122">
        <f t="shared" si="31"/>
        <v>0</v>
      </c>
      <c r="K125" s="127"/>
      <c r="L125" s="117">
        <f t="shared" si="32"/>
        <v>0</v>
      </c>
      <c r="M125" s="117">
        <f t="shared" si="33"/>
        <v>0</v>
      </c>
      <c r="N125" s="117">
        <f t="shared" si="34"/>
        <v>0</v>
      </c>
      <c r="O125" s="117">
        <f t="shared" si="35"/>
        <v>0</v>
      </c>
      <c r="P125" s="122">
        <f t="shared" si="36"/>
        <v>0</v>
      </c>
      <c r="Q125" s="128">
        <f t="shared" si="37"/>
        <v>0</v>
      </c>
      <c r="R125" s="126">
        <f t="shared" si="38"/>
        <v>0</v>
      </c>
      <c r="S125" s="126"/>
      <c r="T125" s="117">
        <f t="shared" si="39"/>
        <v>0</v>
      </c>
      <c r="U125" s="117">
        <f t="shared" si="40"/>
        <v>0</v>
      </c>
      <c r="V125" s="117">
        <f>IF(P125&gt;0,SUM('Расчет ФОТ'!P125:S125)*'Расчет ФОТ'!$V$5,0)</f>
        <v>0</v>
      </c>
      <c r="W125" s="121">
        <f t="shared" si="41"/>
        <v>0</v>
      </c>
      <c r="X125" s="117">
        <f t="shared" si="42"/>
        <v>0</v>
      </c>
      <c r="Y125" s="129">
        <f t="shared" si="43"/>
        <v>0</v>
      </c>
      <c r="Z125" s="143" t="str">
        <f>IF(Y125&gt;0,IF(Калькуляция!$C$2='Статистическая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25" s="147" t="str">
        <f t="shared" si="44"/>
        <v/>
      </c>
      <c r="AD125" s="173">
        <f t="shared" si="45"/>
        <v>0</v>
      </c>
    </row>
    <row r="126" spans="2:30" x14ac:dyDescent="0.25">
      <c r="B126" s="102"/>
      <c r="C126" s="115"/>
      <c r="D126" s="150"/>
      <c r="E126" s="101"/>
      <c r="F126" s="101"/>
      <c r="G126" s="103"/>
      <c r="H126" s="103"/>
      <c r="I126" s="103"/>
      <c r="J126" s="122">
        <f t="shared" si="31"/>
        <v>0</v>
      </c>
      <c r="K126" s="127"/>
      <c r="L126" s="117">
        <f t="shared" si="32"/>
        <v>0</v>
      </c>
      <c r="M126" s="117">
        <f t="shared" si="33"/>
        <v>0</v>
      </c>
      <c r="N126" s="117">
        <f t="shared" si="34"/>
        <v>0</v>
      </c>
      <c r="O126" s="117">
        <f t="shared" si="35"/>
        <v>0</v>
      </c>
      <c r="P126" s="122">
        <f t="shared" si="36"/>
        <v>0</v>
      </c>
      <c r="Q126" s="128">
        <f t="shared" si="37"/>
        <v>0</v>
      </c>
      <c r="R126" s="126">
        <f t="shared" si="38"/>
        <v>0</v>
      </c>
      <c r="S126" s="126"/>
      <c r="T126" s="117">
        <f t="shared" si="39"/>
        <v>0</v>
      </c>
      <c r="U126" s="117">
        <f t="shared" si="40"/>
        <v>0</v>
      </c>
      <c r="V126" s="117">
        <f>IF(P126&gt;0,SUM('Расчет ФОТ'!P126:S126)*'Расчет ФОТ'!$V$5,0)</f>
        <v>0</v>
      </c>
      <c r="W126" s="121">
        <f t="shared" si="41"/>
        <v>0</v>
      </c>
      <c r="X126" s="117">
        <f t="shared" si="42"/>
        <v>0</v>
      </c>
      <c r="Y126" s="129">
        <f t="shared" si="43"/>
        <v>0</v>
      </c>
      <c r="Z126" s="143" t="str">
        <f>IF(Y126&gt;0,IF(Калькуляция!$C$2='Статистическая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26" s="147" t="str">
        <f t="shared" si="44"/>
        <v/>
      </c>
      <c r="AD126" s="173">
        <f t="shared" si="45"/>
        <v>0</v>
      </c>
    </row>
    <row r="127" spans="2:30" x14ac:dyDescent="0.25">
      <c r="B127" s="102"/>
      <c r="C127" s="115"/>
      <c r="D127" s="150"/>
      <c r="E127" s="101"/>
      <c r="F127" s="101"/>
      <c r="G127" s="103"/>
      <c r="H127" s="103"/>
      <c r="I127" s="103"/>
      <c r="J127" s="122">
        <f t="shared" si="31"/>
        <v>0</v>
      </c>
      <c r="K127" s="127"/>
      <c r="L127" s="117">
        <f t="shared" si="32"/>
        <v>0</v>
      </c>
      <c r="M127" s="117">
        <f t="shared" si="33"/>
        <v>0</v>
      </c>
      <c r="N127" s="117">
        <f t="shared" si="34"/>
        <v>0</v>
      </c>
      <c r="O127" s="117">
        <f t="shared" si="35"/>
        <v>0</v>
      </c>
      <c r="P127" s="122">
        <f t="shared" si="36"/>
        <v>0</v>
      </c>
      <c r="Q127" s="128">
        <f t="shared" si="37"/>
        <v>0</v>
      </c>
      <c r="R127" s="126">
        <f t="shared" si="38"/>
        <v>0</v>
      </c>
      <c r="S127" s="126"/>
      <c r="T127" s="117">
        <f t="shared" si="39"/>
        <v>0</v>
      </c>
      <c r="U127" s="117">
        <f t="shared" si="40"/>
        <v>0</v>
      </c>
      <c r="V127" s="117">
        <f>IF(P127&gt;0,SUM('Расчет ФОТ'!P127:S127)*'Расчет ФОТ'!$V$5,0)</f>
        <v>0</v>
      </c>
      <c r="W127" s="121">
        <f t="shared" si="41"/>
        <v>0</v>
      </c>
      <c r="X127" s="117">
        <f t="shared" si="42"/>
        <v>0</v>
      </c>
      <c r="Y127" s="129">
        <f t="shared" si="43"/>
        <v>0</v>
      </c>
      <c r="Z127" s="143" t="str">
        <f>IF(Y127&gt;0,IF(Калькуляция!$C$2='Статистическая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27" s="147" t="str">
        <f t="shared" si="44"/>
        <v/>
      </c>
      <c r="AD127" s="173">
        <f t="shared" si="45"/>
        <v>0</v>
      </c>
    </row>
    <row r="128" spans="2:30" x14ac:dyDescent="0.25">
      <c r="B128" s="102"/>
      <c r="C128" s="115"/>
      <c r="D128" s="150"/>
      <c r="E128" s="101"/>
      <c r="F128" s="101"/>
      <c r="G128" s="103"/>
      <c r="H128" s="103"/>
      <c r="I128" s="103"/>
      <c r="J128" s="122">
        <f t="shared" si="31"/>
        <v>0</v>
      </c>
      <c r="K128" s="127"/>
      <c r="L128" s="117">
        <f t="shared" si="32"/>
        <v>0</v>
      </c>
      <c r="M128" s="117">
        <f t="shared" si="33"/>
        <v>0</v>
      </c>
      <c r="N128" s="117">
        <f t="shared" si="34"/>
        <v>0</v>
      </c>
      <c r="O128" s="117">
        <f t="shared" si="35"/>
        <v>0</v>
      </c>
      <c r="P128" s="122">
        <f t="shared" si="36"/>
        <v>0</v>
      </c>
      <c r="Q128" s="128">
        <f t="shared" si="37"/>
        <v>0</v>
      </c>
      <c r="R128" s="126">
        <f t="shared" si="38"/>
        <v>0</v>
      </c>
      <c r="S128" s="126"/>
      <c r="T128" s="117">
        <f t="shared" si="39"/>
        <v>0</v>
      </c>
      <c r="U128" s="117">
        <f t="shared" si="40"/>
        <v>0</v>
      </c>
      <c r="V128" s="117">
        <f>IF(P128&gt;0,SUM('Расчет ФОТ'!P128:S128)*'Расчет ФОТ'!$V$5,0)</f>
        <v>0</v>
      </c>
      <c r="W128" s="121">
        <f t="shared" si="41"/>
        <v>0</v>
      </c>
      <c r="X128" s="117">
        <f t="shared" si="42"/>
        <v>0</v>
      </c>
      <c r="Y128" s="129">
        <f t="shared" si="43"/>
        <v>0</v>
      </c>
      <c r="Z128" s="143" t="str">
        <f>IF(Y128&gt;0,IF(Калькуляция!$C$2='Статистическая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28" s="147" t="str">
        <f t="shared" si="44"/>
        <v/>
      </c>
      <c r="AD128" s="173">
        <f t="shared" si="45"/>
        <v>0</v>
      </c>
    </row>
    <row r="129" spans="2:30" x14ac:dyDescent="0.25">
      <c r="B129" s="102"/>
      <c r="C129" s="115"/>
      <c r="D129" s="150"/>
      <c r="E129" s="101"/>
      <c r="F129" s="101"/>
      <c r="G129" s="103"/>
      <c r="H129" s="103"/>
      <c r="I129" s="103"/>
      <c r="J129" s="122">
        <f t="shared" si="31"/>
        <v>0</v>
      </c>
      <c r="K129" s="127"/>
      <c r="L129" s="117">
        <f t="shared" si="32"/>
        <v>0</v>
      </c>
      <c r="M129" s="117">
        <f t="shared" si="33"/>
        <v>0</v>
      </c>
      <c r="N129" s="117">
        <f t="shared" si="34"/>
        <v>0</v>
      </c>
      <c r="O129" s="117">
        <f t="shared" si="35"/>
        <v>0</v>
      </c>
      <c r="P129" s="122">
        <f t="shared" si="36"/>
        <v>0</v>
      </c>
      <c r="Q129" s="128">
        <f t="shared" si="37"/>
        <v>0</v>
      </c>
      <c r="R129" s="126">
        <f t="shared" si="38"/>
        <v>0</v>
      </c>
      <c r="S129" s="126"/>
      <c r="T129" s="117">
        <f t="shared" si="39"/>
        <v>0</v>
      </c>
      <c r="U129" s="117">
        <f t="shared" si="40"/>
        <v>0</v>
      </c>
      <c r="V129" s="117">
        <f>IF(P129&gt;0,SUM('Расчет ФОТ'!P129:S129)*'Расчет ФОТ'!$V$5,0)</f>
        <v>0</v>
      </c>
      <c r="W129" s="121">
        <f t="shared" si="41"/>
        <v>0</v>
      </c>
      <c r="X129" s="117">
        <f t="shared" si="42"/>
        <v>0</v>
      </c>
      <c r="Y129" s="129">
        <f t="shared" si="43"/>
        <v>0</v>
      </c>
      <c r="Z129" s="143" t="str">
        <f>IF(Y129&gt;0,IF(Калькуляция!$C$2='Статистическая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29" s="147" t="str">
        <f t="shared" si="44"/>
        <v/>
      </c>
      <c r="AD129" s="173">
        <f t="shared" si="45"/>
        <v>0</v>
      </c>
    </row>
    <row r="130" spans="2:30" x14ac:dyDescent="0.25">
      <c r="B130" s="102"/>
      <c r="C130" s="115"/>
      <c r="D130" s="150"/>
      <c r="E130" s="101"/>
      <c r="F130" s="101"/>
      <c r="G130" s="103"/>
      <c r="H130" s="103"/>
      <c r="I130" s="103"/>
      <c r="J130" s="122">
        <f t="shared" si="31"/>
        <v>0</v>
      </c>
      <c r="K130" s="127"/>
      <c r="L130" s="117">
        <f t="shared" si="32"/>
        <v>0</v>
      </c>
      <c r="M130" s="117">
        <f t="shared" si="33"/>
        <v>0</v>
      </c>
      <c r="N130" s="117">
        <f t="shared" si="34"/>
        <v>0</v>
      </c>
      <c r="O130" s="117">
        <f t="shared" si="35"/>
        <v>0</v>
      </c>
      <c r="P130" s="122">
        <f t="shared" si="36"/>
        <v>0</v>
      </c>
      <c r="Q130" s="128">
        <f t="shared" si="37"/>
        <v>0</v>
      </c>
      <c r="R130" s="126">
        <f t="shared" si="38"/>
        <v>0</v>
      </c>
      <c r="S130" s="126"/>
      <c r="T130" s="117">
        <f t="shared" si="39"/>
        <v>0</v>
      </c>
      <c r="U130" s="117">
        <f t="shared" si="40"/>
        <v>0</v>
      </c>
      <c r="V130" s="117">
        <f>IF(P130&gt;0,SUM('Расчет ФОТ'!P130:S130)*'Расчет ФОТ'!$V$5,0)</f>
        <v>0</v>
      </c>
      <c r="W130" s="121">
        <f t="shared" si="41"/>
        <v>0</v>
      </c>
      <c r="X130" s="117">
        <f t="shared" si="42"/>
        <v>0</v>
      </c>
      <c r="Y130" s="129">
        <f t="shared" si="43"/>
        <v>0</v>
      </c>
      <c r="Z130" s="143" t="str">
        <f>IF(Y130&gt;0,IF(Калькуляция!$C$2='Статистическая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30" s="147" t="str">
        <f t="shared" si="44"/>
        <v/>
      </c>
      <c r="AD130" s="173">
        <f t="shared" si="45"/>
        <v>0</v>
      </c>
    </row>
    <row r="131" spans="2:30" x14ac:dyDescent="0.25">
      <c r="B131" s="102"/>
      <c r="C131" s="115"/>
      <c r="D131" s="150"/>
      <c r="E131" s="101"/>
      <c r="F131" s="101"/>
      <c r="G131" s="103"/>
      <c r="H131" s="103"/>
      <c r="I131" s="103"/>
      <c r="J131" s="122">
        <f t="shared" si="31"/>
        <v>0</v>
      </c>
      <c r="K131" s="127"/>
      <c r="L131" s="117">
        <f t="shared" si="32"/>
        <v>0</v>
      </c>
      <c r="M131" s="117">
        <f t="shared" si="33"/>
        <v>0</v>
      </c>
      <c r="N131" s="117">
        <f t="shared" si="34"/>
        <v>0</v>
      </c>
      <c r="O131" s="117">
        <f t="shared" si="35"/>
        <v>0</v>
      </c>
      <c r="P131" s="122">
        <f t="shared" si="36"/>
        <v>0</v>
      </c>
      <c r="Q131" s="128">
        <f t="shared" si="37"/>
        <v>0</v>
      </c>
      <c r="R131" s="126">
        <f t="shared" si="38"/>
        <v>0</v>
      </c>
      <c r="S131" s="126"/>
      <c r="T131" s="117">
        <f t="shared" si="39"/>
        <v>0</v>
      </c>
      <c r="U131" s="117">
        <f t="shared" si="40"/>
        <v>0</v>
      </c>
      <c r="V131" s="117">
        <f>IF(P131&gt;0,SUM('Расчет ФОТ'!P131:S131)*'Расчет ФОТ'!$V$5,0)</f>
        <v>0</v>
      </c>
      <c r="W131" s="121">
        <f t="shared" si="41"/>
        <v>0</v>
      </c>
      <c r="X131" s="117">
        <f t="shared" si="42"/>
        <v>0</v>
      </c>
      <c r="Y131" s="129">
        <f t="shared" si="43"/>
        <v>0</v>
      </c>
      <c r="Z131" s="143" t="str">
        <f>IF(Y131&gt;0,IF(Калькуляция!$C$2='Статистическая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31" s="147" t="str">
        <f t="shared" si="44"/>
        <v/>
      </c>
      <c r="AD131" s="173">
        <f t="shared" si="45"/>
        <v>0</v>
      </c>
    </row>
    <row r="132" spans="2:30" x14ac:dyDescent="0.25">
      <c r="B132" s="102"/>
      <c r="C132" s="115"/>
      <c r="D132" s="150"/>
      <c r="E132" s="101"/>
      <c r="F132" s="101"/>
      <c r="G132" s="103"/>
      <c r="H132" s="103"/>
      <c r="I132" s="103"/>
      <c r="J132" s="122">
        <f t="shared" si="31"/>
        <v>0</v>
      </c>
      <c r="K132" s="127"/>
      <c r="L132" s="117">
        <f t="shared" si="32"/>
        <v>0</v>
      </c>
      <c r="M132" s="117">
        <f t="shared" si="33"/>
        <v>0</v>
      </c>
      <c r="N132" s="117">
        <f t="shared" si="34"/>
        <v>0</v>
      </c>
      <c r="O132" s="117">
        <f t="shared" si="35"/>
        <v>0</v>
      </c>
      <c r="P132" s="122">
        <f t="shared" si="36"/>
        <v>0</v>
      </c>
      <c r="Q132" s="128">
        <f t="shared" si="37"/>
        <v>0</v>
      </c>
      <c r="R132" s="126">
        <f t="shared" si="38"/>
        <v>0</v>
      </c>
      <c r="S132" s="126"/>
      <c r="T132" s="117">
        <f t="shared" si="39"/>
        <v>0</v>
      </c>
      <c r="U132" s="117">
        <f t="shared" si="40"/>
        <v>0</v>
      </c>
      <c r="V132" s="117">
        <f>IF(P132&gt;0,SUM('Расчет ФОТ'!P132:S132)*'Расчет ФОТ'!$V$5,0)</f>
        <v>0</v>
      </c>
      <c r="W132" s="121">
        <f t="shared" si="41"/>
        <v>0</v>
      </c>
      <c r="X132" s="117">
        <f t="shared" si="42"/>
        <v>0</v>
      </c>
      <c r="Y132" s="129">
        <f t="shared" si="43"/>
        <v>0</v>
      </c>
      <c r="Z132" s="143" t="str">
        <f>IF(Y132&gt;0,IF(Калькуляция!$C$2='Статистическая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32" s="147" t="str">
        <f t="shared" si="44"/>
        <v/>
      </c>
      <c r="AD132" s="173">
        <f t="shared" si="45"/>
        <v>0</v>
      </c>
    </row>
    <row r="133" spans="2:30" x14ac:dyDescent="0.25">
      <c r="B133" s="102"/>
      <c r="C133" s="115"/>
      <c r="D133" s="150"/>
      <c r="E133" s="101"/>
      <c r="F133" s="101"/>
      <c r="G133" s="103"/>
      <c r="H133" s="103"/>
      <c r="I133" s="103"/>
      <c r="J133" s="122">
        <f t="shared" si="31"/>
        <v>0</v>
      </c>
      <c r="K133" s="127"/>
      <c r="L133" s="117">
        <f t="shared" si="32"/>
        <v>0</v>
      </c>
      <c r="M133" s="117">
        <f t="shared" si="33"/>
        <v>0</v>
      </c>
      <c r="N133" s="117">
        <f t="shared" si="34"/>
        <v>0</v>
      </c>
      <c r="O133" s="117">
        <f t="shared" si="35"/>
        <v>0</v>
      </c>
      <c r="P133" s="122">
        <f t="shared" si="36"/>
        <v>0</v>
      </c>
      <c r="Q133" s="128">
        <f t="shared" si="37"/>
        <v>0</v>
      </c>
      <c r="R133" s="126">
        <f t="shared" si="38"/>
        <v>0</v>
      </c>
      <c r="S133" s="126"/>
      <c r="T133" s="117">
        <f t="shared" si="39"/>
        <v>0</v>
      </c>
      <c r="U133" s="117">
        <f t="shared" si="40"/>
        <v>0</v>
      </c>
      <c r="V133" s="117">
        <f>IF(P133&gt;0,SUM('Расчет ФОТ'!P133:S133)*'Расчет ФОТ'!$V$5,0)</f>
        <v>0</v>
      </c>
      <c r="W133" s="121">
        <f t="shared" si="41"/>
        <v>0</v>
      </c>
      <c r="X133" s="117">
        <f t="shared" si="42"/>
        <v>0</v>
      </c>
      <c r="Y133" s="129">
        <f t="shared" si="43"/>
        <v>0</v>
      </c>
      <c r="Z133" s="143" t="str">
        <f>IF(Y133&gt;0,IF(Калькуляция!$C$2='Статистическая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33" s="147" t="str">
        <f t="shared" si="44"/>
        <v/>
      </c>
      <c r="AD133" s="173">
        <f t="shared" si="45"/>
        <v>0</v>
      </c>
    </row>
    <row r="134" spans="2:30" x14ac:dyDescent="0.25">
      <c r="B134" s="102"/>
      <c r="C134" s="115"/>
      <c r="D134" s="150"/>
      <c r="E134" s="101"/>
      <c r="F134" s="101"/>
      <c r="G134" s="103"/>
      <c r="H134" s="103"/>
      <c r="I134" s="103"/>
      <c r="J134" s="122">
        <f t="shared" si="31"/>
        <v>0</v>
      </c>
      <c r="K134" s="127"/>
      <c r="L134" s="117">
        <f t="shared" si="32"/>
        <v>0</v>
      </c>
      <c r="M134" s="117">
        <f t="shared" si="33"/>
        <v>0</v>
      </c>
      <c r="N134" s="117">
        <f t="shared" si="34"/>
        <v>0</v>
      </c>
      <c r="O134" s="117">
        <f t="shared" si="35"/>
        <v>0</v>
      </c>
      <c r="P134" s="122">
        <f t="shared" si="36"/>
        <v>0</v>
      </c>
      <c r="Q134" s="128">
        <f t="shared" si="37"/>
        <v>0</v>
      </c>
      <c r="R134" s="126">
        <f t="shared" si="38"/>
        <v>0</v>
      </c>
      <c r="S134" s="126"/>
      <c r="T134" s="117">
        <f t="shared" si="39"/>
        <v>0</v>
      </c>
      <c r="U134" s="117">
        <f t="shared" si="40"/>
        <v>0</v>
      </c>
      <c r="V134" s="117">
        <f>IF(P134&gt;0,SUM('Расчет ФОТ'!P134:S134)*'Расчет ФОТ'!$V$5,0)</f>
        <v>0</v>
      </c>
      <c r="W134" s="121">
        <f t="shared" si="41"/>
        <v>0</v>
      </c>
      <c r="X134" s="117">
        <f t="shared" si="42"/>
        <v>0</v>
      </c>
      <c r="Y134" s="129">
        <f t="shared" si="43"/>
        <v>0</v>
      </c>
      <c r="Z134" s="143" t="str">
        <f>IF(Y134&gt;0,IF(Калькуляция!$C$2='Статистическая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34" s="147" t="str">
        <f t="shared" si="44"/>
        <v/>
      </c>
      <c r="AD134" s="173">
        <f t="shared" si="45"/>
        <v>0</v>
      </c>
    </row>
    <row r="135" spans="2:30" x14ac:dyDescent="0.25">
      <c r="B135" s="102"/>
      <c r="C135" s="115"/>
      <c r="D135" s="150"/>
      <c r="E135" s="101"/>
      <c r="F135" s="101"/>
      <c r="G135" s="103"/>
      <c r="H135" s="103"/>
      <c r="I135" s="103"/>
      <c r="J135" s="122">
        <f t="shared" si="31"/>
        <v>0</v>
      </c>
      <c r="K135" s="127"/>
      <c r="L135" s="117">
        <f t="shared" si="32"/>
        <v>0</v>
      </c>
      <c r="M135" s="117">
        <f t="shared" si="33"/>
        <v>0</v>
      </c>
      <c r="N135" s="117">
        <f t="shared" si="34"/>
        <v>0</v>
      </c>
      <c r="O135" s="117">
        <f t="shared" si="35"/>
        <v>0</v>
      </c>
      <c r="P135" s="122">
        <f t="shared" si="36"/>
        <v>0</v>
      </c>
      <c r="Q135" s="128">
        <f t="shared" si="37"/>
        <v>0</v>
      </c>
      <c r="R135" s="126">
        <f t="shared" si="38"/>
        <v>0</v>
      </c>
      <c r="S135" s="126"/>
      <c r="T135" s="117">
        <f t="shared" si="39"/>
        <v>0</v>
      </c>
      <c r="U135" s="117">
        <f t="shared" si="40"/>
        <v>0</v>
      </c>
      <c r="V135" s="117">
        <f>IF(P135&gt;0,SUM('Расчет ФОТ'!P135:S135)*'Расчет ФОТ'!$V$5,0)</f>
        <v>0</v>
      </c>
      <c r="W135" s="121">
        <f t="shared" si="41"/>
        <v>0</v>
      </c>
      <c r="X135" s="117">
        <f t="shared" si="42"/>
        <v>0</v>
      </c>
      <c r="Y135" s="129">
        <f t="shared" si="43"/>
        <v>0</v>
      </c>
      <c r="Z135" s="143" t="str">
        <f>IF(Y135&gt;0,IF(Калькуляция!$C$2='Статистическая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35" s="147" t="str">
        <f t="shared" si="44"/>
        <v/>
      </c>
      <c r="AD135" s="173">
        <f t="shared" si="45"/>
        <v>0</v>
      </c>
    </row>
    <row r="136" spans="2:30" x14ac:dyDescent="0.25">
      <c r="B136" s="102"/>
      <c r="C136" s="115"/>
      <c r="D136" s="150"/>
      <c r="E136" s="101"/>
      <c r="F136" s="101"/>
      <c r="G136" s="103"/>
      <c r="H136" s="103"/>
      <c r="I136" s="103"/>
      <c r="J136" s="122">
        <f t="shared" si="31"/>
        <v>0</v>
      </c>
      <c r="K136" s="127"/>
      <c r="L136" s="117">
        <f t="shared" si="32"/>
        <v>0</v>
      </c>
      <c r="M136" s="117">
        <f t="shared" si="33"/>
        <v>0</v>
      </c>
      <c r="N136" s="117">
        <f t="shared" si="34"/>
        <v>0</v>
      </c>
      <c r="O136" s="117">
        <f t="shared" si="35"/>
        <v>0</v>
      </c>
      <c r="P136" s="122">
        <f t="shared" si="36"/>
        <v>0</v>
      </c>
      <c r="Q136" s="128">
        <f t="shared" si="37"/>
        <v>0</v>
      </c>
      <c r="R136" s="126">
        <f t="shared" si="38"/>
        <v>0</v>
      </c>
      <c r="S136" s="126"/>
      <c r="T136" s="117">
        <f t="shared" si="39"/>
        <v>0</v>
      </c>
      <c r="U136" s="117">
        <f t="shared" si="40"/>
        <v>0</v>
      </c>
      <c r="V136" s="117">
        <f>IF(P136&gt;0,SUM('Расчет ФОТ'!P136:S136)*'Расчет ФОТ'!$V$5,0)</f>
        <v>0</v>
      </c>
      <c r="W136" s="121">
        <f t="shared" si="41"/>
        <v>0</v>
      </c>
      <c r="X136" s="117">
        <f t="shared" si="42"/>
        <v>0</v>
      </c>
      <c r="Y136" s="129">
        <f t="shared" si="43"/>
        <v>0</v>
      </c>
      <c r="Z136" s="143" t="str">
        <f>IF(Y136&gt;0,IF(Калькуляция!$C$2='Статистическая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36" s="147" t="str">
        <f t="shared" si="44"/>
        <v/>
      </c>
      <c r="AD136" s="173">
        <f t="shared" si="45"/>
        <v>0</v>
      </c>
    </row>
    <row r="137" spans="2:30" x14ac:dyDescent="0.25">
      <c r="B137" s="102"/>
      <c r="C137" s="115"/>
      <c r="D137" s="150"/>
      <c r="E137" s="101"/>
      <c r="F137" s="101"/>
      <c r="G137" s="103"/>
      <c r="H137" s="103"/>
      <c r="I137" s="103"/>
      <c r="J137" s="122">
        <f t="shared" si="31"/>
        <v>0</v>
      </c>
      <c r="K137" s="127"/>
      <c r="L137" s="117">
        <f t="shared" si="32"/>
        <v>0</v>
      </c>
      <c r="M137" s="117">
        <f t="shared" si="33"/>
        <v>0</v>
      </c>
      <c r="N137" s="117">
        <f t="shared" si="34"/>
        <v>0</v>
      </c>
      <c r="O137" s="117">
        <f t="shared" si="35"/>
        <v>0</v>
      </c>
      <c r="P137" s="122">
        <f t="shared" si="36"/>
        <v>0</v>
      </c>
      <c r="Q137" s="128">
        <f t="shared" si="37"/>
        <v>0</v>
      </c>
      <c r="R137" s="126">
        <f t="shared" si="38"/>
        <v>0</v>
      </c>
      <c r="S137" s="126"/>
      <c r="T137" s="117">
        <f t="shared" si="39"/>
        <v>0</v>
      </c>
      <c r="U137" s="117">
        <f t="shared" si="40"/>
        <v>0</v>
      </c>
      <c r="V137" s="117">
        <f>IF(P137&gt;0,SUM('Расчет ФОТ'!P137:S137)*'Расчет ФОТ'!$V$5,0)</f>
        <v>0</v>
      </c>
      <c r="W137" s="121">
        <f t="shared" si="41"/>
        <v>0</v>
      </c>
      <c r="X137" s="117">
        <f t="shared" si="42"/>
        <v>0</v>
      </c>
      <c r="Y137" s="129">
        <f t="shared" si="43"/>
        <v>0</v>
      </c>
      <c r="Z137" s="143" t="str">
        <f>IF(Y137&gt;0,IF(Калькуляция!$C$2='Статистическая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37" s="147" t="str">
        <f t="shared" si="44"/>
        <v/>
      </c>
      <c r="AD137" s="173">
        <f t="shared" si="45"/>
        <v>0</v>
      </c>
    </row>
    <row r="138" spans="2:30" x14ac:dyDescent="0.25">
      <c r="B138" s="102"/>
      <c r="C138" s="115"/>
      <c r="D138" s="150"/>
      <c r="E138" s="101"/>
      <c r="F138" s="101"/>
      <c r="G138" s="103"/>
      <c r="H138" s="103"/>
      <c r="I138" s="103"/>
      <c r="J138" s="122">
        <f t="shared" si="31"/>
        <v>0</v>
      </c>
      <c r="K138" s="127"/>
      <c r="L138" s="117">
        <f t="shared" si="32"/>
        <v>0</v>
      </c>
      <c r="M138" s="117">
        <f t="shared" si="33"/>
        <v>0</v>
      </c>
      <c r="N138" s="117">
        <f t="shared" si="34"/>
        <v>0</v>
      </c>
      <c r="O138" s="117">
        <f t="shared" si="35"/>
        <v>0</v>
      </c>
      <c r="P138" s="122">
        <f t="shared" si="36"/>
        <v>0</v>
      </c>
      <c r="Q138" s="128">
        <f t="shared" si="37"/>
        <v>0</v>
      </c>
      <c r="R138" s="126">
        <f t="shared" si="38"/>
        <v>0</v>
      </c>
      <c r="S138" s="126"/>
      <c r="T138" s="117">
        <f t="shared" si="39"/>
        <v>0</v>
      </c>
      <c r="U138" s="117">
        <f t="shared" si="40"/>
        <v>0</v>
      </c>
      <c r="V138" s="117">
        <f>IF(P138&gt;0,SUM('Расчет ФОТ'!P138:S138)*'Расчет ФОТ'!$V$5,0)</f>
        <v>0</v>
      </c>
      <c r="W138" s="121">
        <f t="shared" si="41"/>
        <v>0</v>
      </c>
      <c r="X138" s="117">
        <f t="shared" si="42"/>
        <v>0</v>
      </c>
      <c r="Y138" s="129">
        <f t="shared" si="43"/>
        <v>0</v>
      </c>
      <c r="Z138" s="143" t="str">
        <f>IF(Y138&gt;0,IF(Калькуляция!$C$2='Статистическая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38" s="147" t="str">
        <f t="shared" si="44"/>
        <v/>
      </c>
      <c r="AD138" s="173">
        <f t="shared" si="45"/>
        <v>0</v>
      </c>
    </row>
    <row r="139" spans="2:30" x14ac:dyDescent="0.25">
      <c r="B139" s="102"/>
      <c r="C139" s="115"/>
      <c r="D139" s="150"/>
      <c r="E139" s="101"/>
      <c r="F139" s="101"/>
      <c r="G139" s="103"/>
      <c r="H139" s="103"/>
      <c r="I139" s="103"/>
      <c r="J139" s="122">
        <f t="shared" si="31"/>
        <v>0</v>
      </c>
      <c r="K139" s="127"/>
      <c r="L139" s="117">
        <f t="shared" si="32"/>
        <v>0</v>
      </c>
      <c r="M139" s="117">
        <f t="shared" si="33"/>
        <v>0</v>
      </c>
      <c r="N139" s="117">
        <f t="shared" si="34"/>
        <v>0</v>
      </c>
      <c r="O139" s="117">
        <f t="shared" si="35"/>
        <v>0</v>
      </c>
      <c r="P139" s="122">
        <f t="shared" si="36"/>
        <v>0</v>
      </c>
      <c r="Q139" s="128">
        <f t="shared" si="37"/>
        <v>0</v>
      </c>
      <c r="R139" s="126">
        <f t="shared" si="38"/>
        <v>0</v>
      </c>
      <c r="S139" s="126"/>
      <c r="T139" s="117">
        <f t="shared" si="39"/>
        <v>0</v>
      </c>
      <c r="U139" s="117">
        <f t="shared" si="40"/>
        <v>0</v>
      </c>
      <c r="V139" s="117">
        <f>IF(P139&gt;0,SUM('Расчет ФОТ'!P139:S139)*'Расчет ФОТ'!$V$5,0)</f>
        <v>0</v>
      </c>
      <c r="W139" s="121">
        <f t="shared" si="41"/>
        <v>0</v>
      </c>
      <c r="X139" s="117">
        <f t="shared" si="42"/>
        <v>0</v>
      </c>
      <c r="Y139" s="129">
        <f t="shared" si="43"/>
        <v>0</v>
      </c>
      <c r="Z139" s="143" t="str">
        <f>IF(Y139&gt;0,IF(Калькуляция!$C$2='Статистическая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39" s="147" t="str">
        <f t="shared" si="44"/>
        <v/>
      </c>
      <c r="AD139" s="173">
        <f t="shared" si="45"/>
        <v>0</v>
      </c>
    </row>
    <row r="140" spans="2:30" x14ac:dyDescent="0.25">
      <c r="B140" s="102"/>
      <c r="C140" s="115"/>
      <c r="D140" s="150"/>
      <c r="E140" s="101"/>
      <c r="F140" s="101"/>
      <c r="G140" s="103"/>
      <c r="H140" s="103"/>
      <c r="I140" s="103"/>
      <c r="J140" s="122">
        <f t="shared" si="31"/>
        <v>0</v>
      </c>
      <c r="K140" s="127"/>
      <c r="L140" s="117">
        <f t="shared" si="32"/>
        <v>0</v>
      </c>
      <c r="M140" s="117">
        <f t="shared" si="33"/>
        <v>0</v>
      </c>
      <c r="N140" s="117">
        <f t="shared" si="34"/>
        <v>0</v>
      </c>
      <c r="O140" s="117">
        <f t="shared" si="35"/>
        <v>0</v>
      </c>
      <c r="P140" s="122">
        <f t="shared" si="36"/>
        <v>0</v>
      </c>
      <c r="Q140" s="128">
        <f t="shared" si="37"/>
        <v>0</v>
      </c>
      <c r="R140" s="126">
        <f t="shared" si="38"/>
        <v>0</v>
      </c>
      <c r="S140" s="126"/>
      <c r="T140" s="117">
        <f t="shared" si="39"/>
        <v>0</v>
      </c>
      <c r="U140" s="117">
        <f t="shared" si="40"/>
        <v>0</v>
      </c>
      <c r="V140" s="117">
        <f>IF(P140&gt;0,SUM('Расчет ФОТ'!P140:S140)*'Расчет ФОТ'!$V$5,0)</f>
        <v>0</v>
      </c>
      <c r="W140" s="121">
        <f t="shared" si="41"/>
        <v>0</v>
      </c>
      <c r="X140" s="117">
        <f t="shared" si="42"/>
        <v>0</v>
      </c>
      <c r="Y140" s="129">
        <f t="shared" si="43"/>
        <v>0</v>
      </c>
      <c r="Z140" s="143" t="str">
        <f>IF(Y140&gt;0,IF(Калькуляция!$C$2='Статистическая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40" s="147" t="str">
        <f t="shared" si="44"/>
        <v/>
      </c>
      <c r="AD140" s="173">
        <f t="shared" si="45"/>
        <v>0</v>
      </c>
    </row>
    <row r="141" spans="2:30" x14ac:dyDescent="0.25">
      <c r="B141" s="102"/>
      <c r="C141" s="115"/>
      <c r="D141" s="150"/>
      <c r="E141" s="101"/>
      <c r="F141" s="101"/>
      <c r="G141" s="103"/>
      <c r="H141" s="103"/>
      <c r="I141" s="103"/>
      <c r="J141" s="122">
        <f t="shared" si="31"/>
        <v>0</v>
      </c>
      <c r="K141" s="127"/>
      <c r="L141" s="117">
        <f t="shared" si="32"/>
        <v>0</v>
      </c>
      <c r="M141" s="117">
        <f t="shared" si="33"/>
        <v>0</v>
      </c>
      <c r="N141" s="117">
        <f t="shared" si="34"/>
        <v>0</v>
      </c>
      <c r="O141" s="117">
        <f t="shared" si="35"/>
        <v>0</v>
      </c>
      <c r="P141" s="122">
        <f t="shared" si="36"/>
        <v>0</v>
      </c>
      <c r="Q141" s="128">
        <f t="shared" si="37"/>
        <v>0</v>
      </c>
      <c r="R141" s="126">
        <f t="shared" si="38"/>
        <v>0</v>
      </c>
      <c r="S141" s="126"/>
      <c r="T141" s="117">
        <f t="shared" si="39"/>
        <v>0</v>
      </c>
      <c r="U141" s="117">
        <f t="shared" si="40"/>
        <v>0</v>
      </c>
      <c r="V141" s="117">
        <f>IF(P141&gt;0,SUM('Расчет ФОТ'!P141:S141)*'Расчет ФОТ'!$V$5,0)</f>
        <v>0</v>
      </c>
      <c r="W141" s="121">
        <f t="shared" si="41"/>
        <v>0</v>
      </c>
      <c r="X141" s="117">
        <f t="shared" si="42"/>
        <v>0</v>
      </c>
      <c r="Y141" s="129">
        <f t="shared" si="43"/>
        <v>0</v>
      </c>
      <c r="Z141" s="143" t="str">
        <f>IF(Y141&gt;0,IF(Калькуляция!$C$2='Статистическая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41" s="147" t="str">
        <f t="shared" si="44"/>
        <v/>
      </c>
      <c r="AD141" s="173">
        <f t="shared" si="45"/>
        <v>0</v>
      </c>
    </row>
    <row r="142" spans="2:30" x14ac:dyDescent="0.25">
      <c r="B142" s="102"/>
      <c r="C142" s="115"/>
      <c r="D142" s="150"/>
      <c r="E142" s="101"/>
      <c r="F142" s="101"/>
      <c r="G142" s="103"/>
      <c r="H142" s="103"/>
      <c r="I142" s="103"/>
      <c r="J142" s="122">
        <f t="shared" si="31"/>
        <v>0</v>
      </c>
      <c r="K142" s="127"/>
      <c r="L142" s="117">
        <f t="shared" si="32"/>
        <v>0</v>
      </c>
      <c r="M142" s="117">
        <f t="shared" si="33"/>
        <v>0</v>
      </c>
      <c r="N142" s="117">
        <f t="shared" si="34"/>
        <v>0</v>
      </c>
      <c r="O142" s="117">
        <f t="shared" si="35"/>
        <v>0</v>
      </c>
      <c r="P142" s="122">
        <f t="shared" si="36"/>
        <v>0</v>
      </c>
      <c r="Q142" s="128">
        <f t="shared" si="37"/>
        <v>0</v>
      </c>
      <c r="R142" s="126">
        <f t="shared" si="38"/>
        <v>0</v>
      </c>
      <c r="S142" s="126"/>
      <c r="T142" s="117">
        <f t="shared" si="39"/>
        <v>0</v>
      </c>
      <c r="U142" s="117">
        <f t="shared" si="40"/>
        <v>0</v>
      </c>
      <c r="V142" s="117">
        <f>IF(P142&gt;0,SUM('Расчет ФОТ'!P142:S142)*'Расчет ФОТ'!$V$5,0)</f>
        <v>0</v>
      </c>
      <c r="W142" s="121">
        <f t="shared" si="41"/>
        <v>0</v>
      </c>
      <c r="X142" s="117">
        <f t="shared" si="42"/>
        <v>0</v>
      </c>
      <c r="Y142" s="129">
        <f t="shared" si="43"/>
        <v>0</v>
      </c>
      <c r="Z142" s="143" t="str">
        <f>IF(Y142&gt;0,IF(Калькуляция!$C$2='Статистическая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42" s="147" t="str">
        <f t="shared" si="44"/>
        <v/>
      </c>
      <c r="AD142" s="173">
        <f t="shared" si="45"/>
        <v>0</v>
      </c>
    </row>
    <row r="143" spans="2:30" x14ac:dyDescent="0.25">
      <c r="B143" s="102"/>
      <c r="C143" s="115"/>
      <c r="D143" s="150"/>
      <c r="E143" s="101"/>
      <c r="F143" s="101"/>
      <c r="G143" s="103"/>
      <c r="H143" s="103"/>
      <c r="I143" s="103"/>
      <c r="J143" s="122">
        <f t="shared" si="31"/>
        <v>0</v>
      </c>
      <c r="K143" s="127"/>
      <c r="L143" s="117">
        <f t="shared" si="32"/>
        <v>0</v>
      </c>
      <c r="M143" s="117">
        <f t="shared" si="33"/>
        <v>0</v>
      </c>
      <c r="N143" s="117">
        <f t="shared" si="34"/>
        <v>0</v>
      </c>
      <c r="O143" s="117">
        <f t="shared" si="35"/>
        <v>0</v>
      </c>
      <c r="P143" s="122">
        <f t="shared" si="36"/>
        <v>0</v>
      </c>
      <c r="Q143" s="128">
        <f t="shared" si="37"/>
        <v>0</v>
      </c>
      <c r="R143" s="126">
        <f t="shared" si="38"/>
        <v>0</v>
      </c>
      <c r="S143" s="126"/>
      <c r="T143" s="117">
        <f t="shared" si="39"/>
        <v>0</v>
      </c>
      <c r="U143" s="117">
        <f t="shared" si="40"/>
        <v>0</v>
      </c>
      <c r="V143" s="117">
        <f>IF(P143&gt;0,SUM('Расчет ФОТ'!P143:S143)*'Расчет ФОТ'!$V$5,0)</f>
        <v>0</v>
      </c>
      <c r="W143" s="121">
        <f t="shared" si="41"/>
        <v>0</v>
      </c>
      <c r="X143" s="117">
        <f t="shared" si="42"/>
        <v>0</v>
      </c>
      <c r="Y143" s="129">
        <f t="shared" si="43"/>
        <v>0</v>
      </c>
      <c r="Z143" s="143" t="str">
        <f>IF(Y143&gt;0,IF(Калькуляция!$C$2='Статистическая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43" s="147" t="str">
        <f t="shared" si="44"/>
        <v/>
      </c>
      <c r="AD143" s="173">
        <f t="shared" si="45"/>
        <v>0</v>
      </c>
    </row>
    <row r="144" spans="2:30" x14ac:dyDescent="0.25">
      <c r="B144" s="102"/>
      <c r="C144" s="115"/>
      <c r="D144" s="150"/>
      <c r="E144" s="101"/>
      <c r="F144" s="101"/>
      <c r="G144" s="103"/>
      <c r="H144" s="103"/>
      <c r="I144" s="103"/>
      <c r="J144" s="122">
        <f t="shared" si="31"/>
        <v>0</v>
      </c>
      <c r="K144" s="127"/>
      <c r="L144" s="117">
        <f t="shared" si="32"/>
        <v>0</v>
      </c>
      <c r="M144" s="117">
        <f t="shared" si="33"/>
        <v>0</v>
      </c>
      <c r="N144" s="117">
        <f t="shared" si="34"/>
        <v>0</v>
      </c>
      <c r="O144" s="117">
        <f t="shared" si="35"/>
        <v>0</v>
      </c>
      <c r="P144" s="122">
        <f t="shared" si="36"/>
        <v>0</v>
      </c>
      <c r="Q144" s="128">
        <f t="shared" si="37"/>
        <v>0</v>
      </c>
      <c r="R144" s="126">
        <f t="shared" si="38"/>
        <v>0</v>
      </c>
      <c r="S144" s="126"/>
      <c r="T144" s="117">
        <f t="shared" si="39"/>
        <v>0</v>
      </c>
      <c r="U144" s="117">
        <f t="shared" si="40"/>
        <v>0</v>
      </c>
      <c r="V144" s="117">
        <f>IF(P144&gt;0,SUM('Расчет ФОТ'!P144:S144)*'Расчет ФОТ'!$V$5,0)</f>
        <v>0</v>
      </c>
      <c r="W144" s="121">
        <f t="shared" si="41"/>
        <v>0</v>
      </c>
      <c r="X144" s="117">
        <f t="shared" si="42"/>
        <v>0</v>
      </c>
      <c r="Y144" s="129">
        <f t="shared" si="43"/>
        <v>0</v>
      </c>
      <c r="Z144" s="143" t="str">
        <f>IF(Y144&gt;0,IF(Калькуляция!$C$2='Статистическая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44" s="147" t="str">
        <f t="shared" si="44"/>
        <v/>
      </c>
      <c r="AD144" s="173">
        <f t="shared" si="45"/>
        <v>0</v>
      </c>
    </row>
    <row r="145" spans="2:30" x14ac:dyDescent="0.25">
      <c r="B145" s="102"/>
      <c r="C145" s="115"/>
      <c r="D145" s="150"/>
      <c r="E145" s="101"/>
      <c r="F145" s="101"/>
      <c r="G145" s="103"/>
      <c r="H145" s="103"/>
      <c r="I145" s="103"/>
      <c r="J145" s="122">
        <f t="shared" si="31"/>
        <v>0</v>
      </c>
      <c r="K145" s="127"/>
      <c r="L145" s="117">
        <f t="shared" si="32"/>
        <v>0</v>
      </c>
      <c r="M145" s="117">
        <f t="shared" si="33"/>
        <v>0</v>
      </c>
      <c r="N145" s="117">
        <f t="shared" si="34"/>
        <v>0</v>
      </c>
      <c r="O145" s="117">
        <f t="shared" si="35"/>
        <v>0</v>
      </c>
      <c r="P145" s="122">
        <f t="shared" si="36"/>
        <v>0</v>
      </c>
      <c r="Q145" s="128">
        <f t="shared" si="37"/>
        <v>0</v>
      </c>
      <c r="R145" s="126">
        <f t="shared" si="38"/>
        <v>0</v>
      </c>
      <c r="S145" s="126"/>
      <c r="T145" s="117">
        <f t="shared" si="39"/>
        <v>0</v>
      </c>
      <c r="U145" s="117">
        <f t="shared" si="40"/>
        <v>0</v>
      </c>
      <c r="V145" s="117">
        <f>IF(P145&gt;0,SUM('Расчет ФОТ'!P145:S145)*'Расчет ФОТ'!$V$5,0)</f>
        <v>0</v>
      </c>
      <c r="W145" s="121">
        <f t="shared" si="41"/>
        <v>0</v>
      </c>
      <c r="X145" s="117">
        <f t="shared" si="42"/>
        <v>0</v>
      </c>
      <c r="Y145" s="129">
        <f t="shared" si="43"/>
        <v>0</v>
      </c>
      <c r="Z145" s="143" t="str">
        <f>IF(Y145&gt;0,IF(Калькуляция!$C$2='Статистическая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45" s="147" t="str">
        <f t="shared" si="44"/>
        <v/>
      </c>
      <c r="AD145" s="173">
        <f t="shared" si="45"/>
        <v>0</v>
      </c>
    </row>
    <row r="146" spans="2:30" x14ac:dyDescent="0.25">
      <c r="B146" s="102"/>
      <c r="C146" s="115"/>
      <c r="D146" s="150"/>
      <c r="E146" s="101"/>
      <c r="F146" s="101"/>
      <c r="G146" s="103"/>
      <c r="H146" s="103"/>
      <c r="I146" s="103"/>
      <c r="J146" s="122">
        <f t="shared" si="31"/>
        <v>0</v>
      </c>
      <c r="K146" s="127"/>
      <c r="L146" s="117">
        <f t="shared" si="32"/>
        <v>0</v>
      </c>
      <c r="M146" s="117">
        <f t="shared" si="33"/>
        <v>0</v>
      </c>
      <c r="N146" s="117">
        <f t="shared" si="34"/>
        <v>0</v>
      </c>
      <c r="O146" s="117">
        <f t="shared" si="35"/>
        <v>0</v>
      </c>
      <c r="P146" s="122">
        <f t="shared" si="36"/>
        <v>0</v>
      </c>
      <c r="Q146" s="128">
        <f t="shared" si="37"/>
        <v>0</v>
      </c>
      <c r="R146" s="126">
        <f t="shared" si="38"/>
        <v>0</v>
      </c>
      <c r="S146" s="126"/>
      <c r="T146" s="117">
        <f t="shared" si="39"/>
        <v>0</v>
      </c>
      <c r="U146" s="117">
        <f t="shared" si="40"/>
        <v>0</v>
      </c>
      <c r="V146" s="117">
        <f>IF(P146&gt;0,SUM('Расчет ФОТ'!P146:S146)*'Расчет ФОТ'!$V$5,0)</f>
        <v>0</v>
      </c>
      <c r="W146" s="121">
        <f t="shared" si="41"/>
        <v>0</v>
      </c>
      <c r="X146" s="117">
        <f t="shared" si="42"/>
        <v>0</v>
      </c>
      <c r="Y146" s="129">
        <f t="shared" si="43"/>
        <v>0</v>
      </c>
      <c r="Z146" s="143" t="str">
        <f>IF(Y146&gt;0,IF(Калькуляция!$C$2='Статистическая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46" s="147" t="str">
        <f t="shared" si="44"/>
        <v/>
      </c>
      <c r="AD146" s="173">
        <f t="shared" si="45"/>
        <v>0</v>
      </c>
    </row>
    <row r="147" spans="2:30" x14ac:dyDescent="0.25">
      <c r="B147" s="102"/>
      <c r="C147" s="115"/>
      <c r="D147" s="150"/>
      <c r="E147" s="101"/>
      <c r="F147" s="101"/>
      <c r="G147" s="103"/>
      <c r="H147" s="103"/>
      <c r="I147" s="103"/>
      <c r="J147" s="122">
        <f t="shared" si="31"/>
        <v>0</v>
      </c>
      <c r="K147" s="127"/>
      <c r="L147" s="117">
        <f t="shared" si="32"/>
        <v>0</v>
      </c>
      <c r="M147" s="117">
        <f t="shared" si="33"/>
        <v>0</v>
      </c>
      <c r="N147" s="117">
        <f t="shared" si="34"/>
        <v>0</v>
      </c>
      <c r="O147" s="117">
        <f t="shared" si="35"/>
        <v>0</v>
      </c>
      <c r="P147" s="122">
        <f t="shared" si="36"/>
        <v>0</v>
      </c>
      <c r="Q147" s="128">
        <f t="shared" si="37"/>
        <v>0</v>
      </c>
      <c r="R147" s="126">
        <f t="shared" si="38"/>
        <v>0</v>
      </c>
      <c r="S147" s="126"/>
      <c r="T147" s="117">
        <f t="shared" si="39"/>
        <v>0</v>
      </c>
      <c r="U147" s="117">
        <f t="shared" si="40"/>
        <v>0</v>
      </c>
      <c r="V147" s="117">
        <f>IF(P147&gt;0,SUM('Расчет ФОТ'!P147:S147)*'Расчет ФОТ'!$V$5,0)</f>
        <v>0</v>
      </c>
      <c r="W147" s="121">
        <f t="shared" si="41"/>
        <v>0</v>
      </c>
      <c r="X147" s="117">
        <f t="shared" si="42"/>
        <v>0</v>
      </c>
      <c r="Y147" s="129">
        <f t="shared" si="43"/>
        <v>0</v>
      </c>
      <c r="Z147" s="143" t="str">
        <f>IF(Y147&gt;0,IF(Калькуляция!$C$2='Статистическая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47" s="147" t="str">
        <f t="shared" si="44"/>
        <v/>
      </c>
      <c r="AD147" s="173">
        <f t="shared" si="45"/>
        <v>0</v>
      </c>
    </row>
    <row r="148" spans="2:30" x14ac:dyDescent="0.25">
      <c r="B148" s="102"/>
      <c r="C148" s="115"/>
      <c r="D148" s="150"/>
      <c r="E148" s="101"/>
      <c r="F148" s="101"/>
      <c r="G148" s="103"/>
      <c r="H148" s="103"/>
      <c r="I148" s="103"/>
      <c r="J148" s="122">
        <f t="shared" si="31"/>
        <v>0</v>
      </c>
      <c r="K148" s="127"/>
      <c r="L148" s="117">
        <f t="shared" si="32"/>
        <v>0</v>
      </c>
      <c r="M148" s="117">
        <f t="shared" si="33"/>
        <v>0</v>
      </c>
      <c r="N148" s="117">
        <f t="shared" si="34"/>
        <v>0</v>
      </c>
      <c r="O148" s="117">
        <f t="shared" si="35"/>
        <v>0</v>
      </c>
      <c r="P148" s="122">
        <f t="shared" si="36"/>
        <v>0</v>
      </c>
      <c r="Q148" s="128">
        <f t="shared" si="37"/>
        <v>0</v>
      </c>
      <c r="R148" s="126">
        <f t="shared" si="38"/>
        <v>0</v>
      </c>
      <c r="S148" s="126"/>
      <c r="T148" s="117">
        <f t="shared" si="39"/>
        <v>0</v>
      </c>
      <c r="U148" s="117">
        <f t="shared" si="40"/>
        <v>0</v>
      </c>
      <c r="V148" s="117">
        <f>IF(P148&gt;0,SUM('Расчет ФОТ'!P148:S148)*'Расчет ФОТ'!$V$5,0)</f>
        <v>0</v>
      </c>
      <c r="W148" s="121">
        <f t="shared" si="41"/>
        <v>0</v>
      </c>
      <c r="X148" s="117">
        <f t="shared" si="42"/>
        <v>0</v>
      </c>
      <c r="Y148" s="129">
        <f t="shared" si="43"/>
        <v>0</v>
      </c>
      <c r="Z148" s="143" t="str">
        <f>IF(Y148&gt;0,IF(Калькуляция!$C$2='Статистическая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48" s="147" t="str">
        <f t="shared" si="44"/>
        <v/>
      </c>
      <c r="AD148" s="173">
        <f t="shared" si="45"/>
        <v>0</v>
      </c>
    </row>
    <row r="149" spans="2:30" x14ac:dyDescent="0.25">
      <c r="B149" s="102"/>
      <c r="C149" s="115"/>
      <c r="D149" s="150"/>
      <c r="E149" s="101"/>
      <c r="F149" s="101"/>
      <c r="G149" s="103"/>
      <c r="H149" s="103"/>
      <c r="I149" s="103"/>
      <c r="J149" s="122">
        <f t="shared" ref="J149:J205" si="46">I149*H149*G149*C149</f>
        <v>0</v>
      </c>
      <c r="K149" s="127"/>
      <c r="L149" s="117">
        <f t="shared" ref="L149:L205" si="47">IF(H149&gt;0,K149/H149,)</f>
        <v>0</v>
      </c>
      <c r="M149" s="117">
        <f t="shared" ref="M149:M205" si="48">IF(G149&gt;0,L149/G149,)</f>
        <v>0</v>
      </c>
      <c r="N149" s="117">
        <f t="shared" ref="N149:N205" si="49">C149*K149</f>
        <v>0</v>
      </c>
      <c r="O149" s="117">
        <f t="shared" ref="O149:O205" si="50">N149*I149</f>
        <v>0</v>
      </c>
      <c r="P149" s="122">
        <f t="shared" ref="P149:P205" si="51">O149/0.87</f>
        <v>0</v>
      </c>
      <c r="Q149" s="128">
        <f t="shared" ref="Q149:Q205" si="52">IF(L149&gt;0,L149/0.87*14/30*H149/12*I149*C149,)</f>
        <v>0</v>
      </c>
      <c r="R149" s="126">
        <f t="shared" ref="R149:R205" si="53">IF(J149&gt;0,(P149+Q149)/J149/29.3*28*100%/12*J149,0)</f>
        <v>0</v>
      </c>
      <c r="S149" s="126"/>
      <c r="T149" s="117">
        <f t="shared" ref="T149:T205" si="54">SUM(P149:S149)*2/730*3</f>
        <v>0</v>
      </c>
      <c r="U149" s="117">
        <f t="shared" ref="U149:U205" si="55">SUM(P149:T149)*13%</f>
        <v>0</v>
      </c>
      <c r="V149" s="117">
        <f>IF(P149&gt;0,SUM('Расчет ФОТ'!P149:S149)*'Расчет ФОТ'!$V$5,0)</f>
        <v>0</v>
      </c>
      <c r="W149" s="121">
        <f t="shared" ref="W149:W205" si="56">SUM(P149:T149,V149:V149)</f>
        <v>0</v>
      </c>
      <c r="X149" s="117">
        <f t="shared" ref="X149:X205" si="57">IF(I149&gt;0,W149/I149,0)</f>
        <v>0</v>
      </c>
      <c r="Y149" s="129">
        <f t="shared" ref="Y149:Y205" si="58">IF(J149&gt;0,W149/J149,)</f>
        <v>0</v>
      </c>
      <c r="Z149" s="143" t="str">
        <f>IF(Y149&gt;0,IF(Калькуляция!$C$2='Статистическая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49" s="147" t="str">
        <f t="shared" ref="AA149:AA205" si="59">IF(Y149&gt;0,(Y149-Z149)/Z149,"")</f>
        <v/>
      </c>
      <c r="AD149" s="173">
        <f t="shared" ref="AD149:AD205" si="60">(3121)/12*I149*C149</f>
        <v>0</v>
      </c>
    </row>
    <row r="150" spans="2:30" x14ac:dyDescent="0.25">
      <c r="B150" s="102"/>
      <c r="C150" s="115"/>
      <c r="D150" s="150"/>
      <c r="E150" s="101"/>
      <c r="F150" s="101"/>
      <c r="G150" s="103"/>
      <c r="H150" s="103"/>
      <c r="I150" s="103"/>
      <c r="J150" s="122">
        <f t="shared" si="46"/>
        <v>0</v>
      </c>
      <c r="K150" s="127"/>
      <c r="L150" s="117">
        <f t="shared" si="47"/>
        <v>0</v>
      </c>
      <c r="M150" s="117">
        <f t="shared" si="48"/>
        <v>0</v>
      </c>
      <c r="N150" s="117">
        <f t="shared" si="49"/>
        <v>0</v>
      </c>
      <c r="O150" s="117">
        <f t="shared" si="50"/>
        <v>0</v>
      </c>
      <c r="P150" s="122">
        <f t="shared" si="51"/>
        <v>0</v>
      </c>
      <c r="Q150" s="128">
        <f t="shared" si="52"/>
        <v>0</v>
      </c>
      <c r="R150" s="126">
        <f t="shared" si="53"/>
        <v>0</v>
      </c>
      <c r="S150" s="126"/>
      <c r="T150" s="117">
        <f t="shared" si="54"/>
        <v>0</v>
      </c>
      <c r="U150" s="117">
        <f t="shared" si="55"/>
        <v>0</v>
      </c>
      <c r="V150" s="117">
        <f>IF(P150&gt;0,SUM('Расчет ФОТ'!P150:S150)*'Расчет ФОТ'!$V$5,0)</f>
        <v>0</v>
      </c>
      <c r="W150" s="121">
        <f t="shared" si="56"/>
        <v>0</v>
      </c>
      <c r="X150" s="117">
        <f t="shared" si="57"/>
        <v>0</v>
      </c>
      <c r="Y150" s="129">
        <f t="shared" si="58"/>
        <v>0</v>
      </c>
      <c r="Z150" s="143" t="str">
        <f>IF(Y150&gt;0,IF(Калькуляция!$C$2='Статистическая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50" s="147" t="str">
        <f t="shared" si="59"/>
        <v/>
      </c>
      <c r="AD150" s="173">
        <f t="shared" si="60"/>
        <v>0</v>
      </c>
    </row>
    <row r="151" spans="2:30" x14ac:dyDescent="0.25">
      <c r="B151" s="102"/>
      <c r="C151" s="115"/>
      <c r="D151" s="150"/>
      <c r="E151" s="101"/>
      <c r="F151" s="101"/>
      <c r="G151" s="103"/>
      <c r="H151" s="103"/>
      <c r="I151" s="103"/>
      <c r="J151" s="122">
        <f t="shared" si="46"/>
        <v>0</v>
      </c>
      <c r="K151" s="127"/>
      <c r="L151" s="117">
        <f t="shared" si="47"/>
        <v>0</v>
      </c>
      <c r="M151" s="117">
        <f t="shared" si="48"/>
        <v>0</v>
      </c>
      <c r="N151" s="117">
        <f t="shared" si="49"/>
        <v>0</v>
      </c>
      <c r="O151" s="117">
        <f t="shared" si="50"/>
        <v>0</v>
      </c>
      <c r="P151" s="122">
        <f t="shared" si="51"/>
        <v>0</v>
      </c>
      <c r="Q151" s="128">
        <f t="shared" si="52"/>
        <v>0</v>
      </c>
      <c r="R151" s="126">
        <f t="shared" si="53"/>
        <v>0</v>
      </c>
      <c r="S151" s="126"/>
      <c r="T151" s="117">
        <f t="shared" si="54"/>
        <v>0</v>
      </c>
      <c r="U151" s="117">
        <f t="shared" si="55"/>
        <v>0</v>
      </c>
      <c r="V151" s="117">
        <f>IF(P151&gt;0,SUM('Расчет ФОТ'!P151:S151)*'Расчет ФОТ'!$V$5,0)</f>
        <v>0</v>
      </c>
      <c r="W151" s="121">
        <f t="shared" si="56"/>
        <v>0</v>
      </c>
      <c r="X151" s="117">
        <f t="shared" si="57"/>
        <v>0</v>
      </c>
      <c r="Y151" s="129">
        <f t="shared" si="58"/>
        <v>0</v>
      </c>
      <c r="Z151" s="143" t="str">
        <f>IF(Y151&gt;0,IF(Калькуляция!$C$2='Статистическая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51" s="147" t="str">
        <f t="shared" si="59"/>
        <v/>
      </c>
      <c r="AD151" s="173">
        <f t="shared" si="60"/>
        <v>0</v>
      </c>
    </row>
    <row r="152" spans="2:30" x14ac:dyDescent="0.25">
      <c r="B152" s="102"/>
      <c r="C152" s="115"/>
      <c r="D152" s="150"/>
      <c r="E152" s="101"/>
      <c r="F152" s="101"/>
      <c r="G152" s="103"/>
      <c r="H152" s="103"/>
      <c r="I152" s="103"/>
      <c r="J152" s="122">
        <f t="shared" si="46"/>
        <v>0</v>
      </c>
      <c r="K152" s="127"/>
      <c r="L152" s="117">
        <f t="shared" si="47"/>
        <v>0</v>
      </c>
      <c r="M152" s="117">
        <f t="shared" si="48"/>
        <v>0</v>
      </c>
      <c r="N152" s="117">
        <f t="shared" si="49"/>
        <v>0</v>
      </c>
      <c r="O152" s="117">
        <f t="shared" si="50"/>
        <v>0</v>
      </c>
      <c r="P152" s="122">
        <f t="shared" si="51"/>
        <v>0</v>
      </c>
      <c r="Q152" s="128">
        <f t="shared" si="52"/>
        <v>0</v>
      </c>
      <c r="R152" s="126">
        <f t="shared" si="53"/>
        <v>0</v>
      </c>
      <c r="S152" s="126"/>
      <c r="T152" s="117">
        <f t="shared" si="54"/>
        <v>0</v>
      </c>
      <c r="U152" s="117">
        <f t="shared" si="55"/>
        <v>0</v>
      </c>
      <c r="V152" s="117">
        <f>IF(P152&gt;0,SUM('Расчет ФОТ'!P152:S152)*'Расчет ФОТ'!$V$5,0)</f>
        <v>0</v>
      </c>
      <c r="W152" s="121">
        <f t="shared" si="56"/>
        <v>0</v>
      </c>
      <c r="X152" s="117">
        <f t="shared" si="57"/>
        <v>0</v>
      </c>
      <c r="Y152" s="129">
        <f t="shared" si="58"/>
        <v>0</v>
      </c>
      <c r="Z152" s="143" t="str">
        <f>IF(Y152&gt;0,IF(Калькуляция!$C$2='Статистическая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52" s="147" t="str">
        <f t="shared" si="59"/>
        <v/>
      </c>
      <c r="AD152" s="173">
        <f t="shared" si="60"/>
        <v>0</v>
      </c>
    </row>
    <row r="153" spans="2:30" x14ac:dyDescent="0.25">
      <c r="B153" s="102"/>
      <c r="C153" s="115"/>
      <c r="D153" s="150"/>
      <c r="E153" s="101"/>
      <c r="F153" s="101"/>
      <c r="G153" s="103"/>
      <c r="H153" s="103"/>
      <c r="I153" s="103"/>
      <c r="J153" s="122">
        <f t="shared" si="46"/>
        <v>0</v>
      </c>
      <c r="K153" s="127"/>
      <c r="L153" s="117">
        <f t="shared" si="47"/>
        <v>0</v>
      </c>
      <c r="M153" s="117">
        <f t="shared" si="48"/>
        <v>0</v>
      </c>
      <c r="N153" s="117">
        <f t="shared" si="49"/>
        <v>0</v>
      </c>
      <c r="O153" s="117">
        <f t="shared" si="50"/>
        <v>0</v>
      </c>
      <c r="P153" s="122">
        <f t="shared" si="51"/>
        <v>0</v>
      </c>
      <c r="Q153" s="128">
        <f t="shared" si="52"/>
        <v>0</v>
      </c>
      <c r="R153" s="126">
        <f t="shared" si="53"/>
        <v>0</v>
      </c>
      <c r="S153" s="126"/>
      <c r="T153" s="117">
        <f t="shared" si="54"/>
        <v>0</v>
      </c>
      <c r="U153" s="117">
        <f t="shared" si="55"/>
        <v>0</v>
      </c>
      <c r="V153" s="117">
        <f>IF(P153&gt;0,SUM('Расчет ФОТ'!P153:S153)*'Расчет ФОТ'!$V$5,0)</f>
        <v>0</v>
      </c>
      <c r="W153" s="121">
        <f t="shared" si="56"/>
        <v>0</v>
      </c>
      <c r="X153" s="117">
        <f t="shared" si="57"/>
        <v>0</v>
      </c>
      <c r="Y153" s="129">
        <f t="shared" si="58"/>
        <v>0</v>
      </c>
      <c r="Z153" s="143" t="str">
        <f>IF(Y153&gt;0,IF(Калькуляция!$C$2='Статистическая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53" s="147" t="str">
        <f t="shared" si="59"/>
        <v/>
      </c>
      <c r="AD153" s="173">
        <f t="shared" si="60"/>
        <v>0</v>
      </c>
    </row>
    <row r="154" spans="2:30" x14ac:dyDescent="0.25">
      <c r="B154" s="102"/>
      <c r="C154" s="115"/>
      <c r="D154" s="150"/>
      <c r="E154" s="101"/>
      <c r="F154" s="101"/>
      <c r="G154" s="103"/>
      <c r="H154" s="103"/>
      <c r="I154" s="103"/>
      <c r="J154" s="122">
        <f t="shared" si="46"/>
        <v>0</v>
      </c>
      <c r="K154" s="127"/>
      <c r="L154" s="117">
        <f t="shared" si="47"/>
        <v>0</v>
      </c>
      <c r="M154" s="117">
        <f t="shared" si="48"/>
        <v>0</v>
      </c>
      <c r="N154" s="117">
        <f t="shared" si="49"/>
        <v>0</v>
      </c>
      <c r="O154" s="117">
        <f t="shared" si="50"/>
        <v>0</v>
      </c>
      <c r="P154" s="122">
        <f t="shared" si="51"/>
        <v>0</v>
      </c>
      <c r="Q154" s="128">
        <f t="shared" si="52"/>
        <v>0</v>
      </c>
      <c r="R154" s="126">
        <f t="shared" si="53"/>
        <v>0</v>
      </c>
      <c r="S154" s="126"/>
      <c r="T154" s="117">
        <f t="shared" si="54"/>
        <v>0</v>
      </c>
      <c r="U154" s="117">
        <f t="shared" si="55"/>
        <v>0</v>
      </c>
      <c r="V154" s="117">
        <f>IF(P154&gt;0,SUM('Расчет ФОТ'!P154:S154)*'Расчет ФОТ'!$V$5,0)</f>
        <v>0</v>
      </c>
      <c r="W154" s="121">
        <f t="shared" si="56"/>
        <v>0</v>
      </c>
      <c r="X154" s="117">
        <f t="shared" si="57"/>
        <v>0</v>
      </c>
      <c r="Y154" s="129">
        <f t="shared" si="58"/>
        <v>0</v>
      </c>
      <c r="Z154" s="143" t="str">
        <f>IF(Y154&gt;0,IF(Калькуляция!$C$2='Статистическая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54" s="147" t="str">
        <f t="shared" si="59"/>
        <v/>
      </c>
      <c r="AD154" s="173">
        <f t="shared" si="60"/>
        <v>0</v>
      </c>
    </row>
    <row r="155" spans="2:30" x14ac:dyDescent="0.25">
      <c r="B155" s="102"/>
      <c r="C155" s="115"/>
      <c r="D155" s="150"/>
      <c r="E155" s="101"/>
      <c r="F155" s="101"/>
      <c r="G155" s="103"/>
      <c r="H155" s="103"/>
      <c r="I155" s="103"/>
      <c r="J155" s="122">
        <f t="shared" si="46"/>
        <v>0</v>
      </c>
      <c r="K155" s="127"/>
      <c r="L155" s="117">
        <f t="shared" si="47"/>
        <v>0</v>
      </c>
      <c r="M155" s="117">
        <f t="shared" si="48"/>
        <v>0</v>
      </c>
      <c r="N155" s="117">
        <f t="shared" si="49"/>
        <v>0</v>
      </c>
      <c r="O155" s="117">
        <f t="shared" si="50"/>
        <v>0</v>
      </c>
      <c r="P155" s="122">
        <f t="shared" si="51"/>
        <v>0</v>
      </c>
      <c r="Q155" s="128">
        <f t="shared" si="52"/>
        <v>0</v>
      </c>
      <c r="R155" s="126">
        <f t="shared" si="53"/>
        <v>0</v>
      </c>
      <c r="S155" s="126"/>
      <c r="T155" s="117">
        <f t="shared" si="54"/>
        <v>0</v>
      </c>
      <c r="U155" s="117">
        <f t="shared" si="55"/>
        <v>0</v>
      </c>
      <c r="V155" s="117">
        <f>IF(P155&gt;0,SUM('Расчет ФОТ'!P155:S155)*'Расчет ФОТ'!$V$5,0)</f>
        <v>0</v>
      </c>
      <c r="W155" s="121">
        <f t="shared" si="56"/>
        <v>0</v>
      </c>
      <c r="X155" s="117">
        <f t="shared" si="57"/>
        <v>0</v>
      </c>
      <c r="Y155" s="129">
        <f t="shared" si="58"/>
        <v>0</v>
      </c>
      <c r="Z155" s="143" t="str">
        <f>IF(Y155&gt;0,IF(Калькуляция!$C$2='Статистическая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55" s="147" t="str">
        <f t="shared" si="59"/>
        <v/>
      </c>
      <c r="AD155" s="173">
        <f t="shared" si="60"/>
        <v>0</v>
      </c>
    </row>
    <row r="156" spans="2:30" x14ac:dyDescent="0.25">
      <c r="B156" s="102"/>
      <c r="C156" s="115"/>
      <c r="D156" s="150"/>
      <c r="E156" s="101"/>
      <c r="F156" s="101"/>
      <c r="G156" s="103"/>
      <c r="H156" s="103"/>
      <c r="I156" s="103"/>
      <c r="J156" s="122">
        <f t="shared" si="46"/>
        <v>0</v>
      </c>
      <c r="K156" s="127"/>
      <c r="L156" s="117">
        <f t="shared" si="47"/>
        <v>0</v>
      </c>
      <c r="M156" s="117">
        <f t="shared" si="48"/>
        <v>0</v>
      </c>
      <c r="N156" s="117">
        <f t="shared" si="49"/>
        <v>0</v>
      </c>
      <c r="O156" s="117">
        <f t="shared" si="50"/>
        <v>0</v>
      </c>
      <c r="P156" s="122">
        <f t="shared" si="51"/>
        <v>0</v>
      </c>
      <c r="Q156" s="128">
        <f t="shared" si="52"/>
        <v>0</v>
      </c>
      <c r="R156" s="126">
        <f t="shared" si="53"/>
        <v>0</v>
      </c>
      <c r="S156" s="126"/>
      <c r="T156" s="117">
        <f t="shared" si="54"/>
        <v>0</v>
      </c>
      <c r="U156" s="117">
        <f t="shared" si="55"/>
        <v>0</v>
      </c>
      <c r="V156" s="117">
        <f>IF(P156&gt;0,SUM('Расчет ФОТ'!P156:S156)*'Расчет ФОТ'!$V$5,0)</f>
        <v>0</v>
      </c>
      <c r="W156" s="121">
        <f t="shared" si="56"/>
        <v>0</v>
      </c>
      <c r="X156" s="117">
        <f t="shared" si="57"/>
        <v>0</v>
      </c>
      <c r="Y156" s="129">
        <f t="shared" si="58"/>
        <v>0</v>
      </c>
      <c r="Z156" s="143" t="str">
        <f>IF(Y156&gt;0,IF(Калькуляция!$C$2='Статистическая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56" s="147" t="str">
        <f t="shared" si="59"/>
        <v/>
      </c>
      <c r="AD156" s="173">
        <f t="shared" si="60"/>
        <v>0</v>
      </c>
    </row>
    <row r="157" spans="2:30" x14ac:dyDescent="0.25">
      <c r="B157" s="102"/>
      <c r="C157" s="115"/>
      <c r="D157" s="150"/>
      <c r="E157" s="101"/>
      <c r="F157" s="101"/>
      <c r="G157" s="103"/>
      <c r="H157" s="103"/>
      <c r="I157" s="103"/>
      <c r="J157" s="122">
        <f t="shared" si="46"/>
        <v>0</v>
      </c>
      <c r="K157" s="127"/>
      <c r="L157" s="117">
        <f t="shared" si="47"/>
        <v>0</v>
      </c>
      <c r="M157" s="117">
        <f t="shared" si="48"/>
        <v>0</v>
      </c>
      <c r="N157" s="117">
        <f t="shared" si="49"/>
        <v>0</v>
      </c>
      <c r="O157" s="117">
        <f t="shared" si="50"/>
        <v>0</v>
      </c>
      <c r="P157" s="122">
        <f t="shared" si="51"/>
        <v>0</v>
      </c>
      <c r="Q157" s="128">
        <f t="shared" si="52"/>
        <v>0</v>
      </c>
      <c r="R157" s="126">
        <f t="shared" si="53"/>
        <v>0</v>
      </c>
      <c r="S157" s="126"/>
      <c r="T157" s="117">
        <f t="shared" si="54"/>
        <v>0</v>
      </c>
      <c r="U157" s="117">
        <f t="shared" si="55"/>
        <v>0</v>
      </c>
      <c r="V157" s="117">
        <f>IF(P157&gt;0,SUM('Расчет ФОТ'!P157:S157)*'Расчет ФОТ'!$V$5,0)</f>
        <v>0</v>
      </c>
      <c r="W157" s="121">
        <f t="shared" si="56"/>
        <v>0</v>
      </c>
      <c r="X157" s="117">
        <f t="shared" si="57"/>
        <v>0</v>
      </c>
      <c r="Y157" s="129">
        <f t="shared" si="58"/>
        <v>0</v>
      </c>
      <c r="Z157" s="143" t="str">
        <f>IF(Y157&gt;0,IF(Калькуляция!$C$2='Статистическая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57" s="147" t="str">
        <f t="shared" si="59"/>
        <v/>
      </c>
      <c r="AD157" s="173">
        <f t="shared" si="60"/>
        <v>0</v>
      </c>
    </row>
    <row r="158" spans="2:30" x14ac:dyDescent="0.25">
      <c r="B158" s="102"/>
      <c r="C158" s="115"/>
      <c r="D158" s="150"/>
      <c r="E158" s="101"/>
      <c r="F158" s="101"/>
      <c r="G158" s="103"/>
      <c r="H158" s="103"/>
      <c r="I158" s="103"/>
      <c r="J158" s="122">
        <f t="shared" si="46"/>
        <v>0</v>
      </c>
      <c r="K158" s="127"/>
      <c r="L158" s="117">
        <f t="shared" si="47"/>
        <v>0</v>
      </c>
      <c r="M158" s="117">
        <f t="shared" si="48"/>
        <v>0</v>
      </c>
      <c r="N158" s="117">
        <f t="shared" si="49"/>
        <v>0</v>
      </c>
      <c r="O158" s="117">
        <f t="shared" si="50"/>
        <v>0</v>
      </c>
      <c r="P158" s="122">
        <f t="shared" si="51"/>
        <v>0</v>
      </c>
      <c r="Q158" s="128">
        <f t="shared" si="52"/>
        <v>0</v>
      </c>
      <c r="R158" s="126">
        <f t="shared" si="53"/>
        <v>0</v>
      </c>
      <c r="S158" s="126"/>
      <c r="T158" s="117">
        <f t="shared" si="54"/>
        <v>0</v>
      </c>
      <c r="U158" s="117">
        <f t="shared" si="55"/>
        <v>0</v>
      </c>
      <c r="V158" s="117">
        <f>IF(P158&gt;0,SUM('Расчет ФОТ'!P158:S158)*'Расчет ФОТ'!$V$5,0)</f>
        <v>0</v>
      </c>
      <c r="W158" s="121">
        <f t="shared" si="56"/>
        <v>0</v>
      </c>
      <c r="X158" s="117">
        <f t="shared" si="57"/>
        <v>0</v>
      </c>
      <c r="Y158" s="129">
        <f t="shared" si="58"/>
        <v>0</v>
      </c>
      <c r="Z158" s="143" t="str">
        <f>IF(Y158&gt;0,IF(Калькуляция!$C$2='Статистическая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58" s="147" t="str">
        <f t="shared" si="59"/>
        <v/>
      </c>
      <c r="AD158" s="173">
        <f t="shared" si="60"/>
        <v>0</v>
      </c>
    </row>
    <row r="159" spans="2:30" x14ac:dyDescent="0.25">
      <c r="B159" s="102"/>
      <c r="C159" s="115"/>
      <c r="D159" s="150"/>
      <c r="E159" s="101"/>
      <c r="F159" s="101"/>
      <c r="G159" s="103"/>
      <c r="H159" s="103"/>
      <c r="I159" s="103"/>
      <c r="J159" s="122">
        <f t="shared" si="46"/>
        <v>0</v>
      </c>
      <c r="K159" s="127"/>
      <c r="L159" s="117">
        <f t="shared" si="47"/>
        <v>0</v>
      </c>
      <c r="M159" s="117">
        <f t="shared" si="48"/>
        <v>0</v>
      </c>
      <c r="N159" s="117">
        <f t="shared" si="49"/>
        <v>0</v>
      </c>
      <c r="O159" s="117">
        <f t="shared" si="50"/>
        <v>0</v>
      </c>
      <c r="P159" s="122">
        <f t="shared" si="51"/>
        <v>0</v>
      </c>
      <c r="Q159" s="128">
        <f t="shared" si="52"/>
        <v>0</v>
      </c>
      <c r="R159" s="126">
        <f t="shared" si="53"/>
        <v>0</v>
      </c>
      <c r="S159" s="126"/>
      <c r="T159" s="117">
        <f t="shared" si="54"/>
        <v>0</v>
      </c>
      <c r="U159" s="117">
        <f t="shared" si="55"/>
        <v>0</v>
      </c>
      <c r="V159" s="117">
        <f>IF(P159&gt;0,SUM('Расчет ФОТ'!P159:S159)*'Расчет ФОТ'!$V$5,0)</f>
        <v>0</v>
      </c>
      <c r="W159" s="121">
        <f t="shared" si="56"/>
        <v>0</v>
      </c>
      <c r="X159" s="117">
        <f t="shared" si="57"/>
        <v>0</v>
      </c>
      <c r="Y159" s="129">
        <f t="shared" si="58"/>
        <v>0</v>
      </c>
      <c r="Z159" s="143" t="str">
        <f>IF(Y159&gt;0,IF(Калькуляция!$C$2='Статистическая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59" s="147" t="str">
        <f t="shared" si="59"/>
        <v/>
      </c>
      <c r="AD159" s="173">
        <f t="shared" si="60"/>
        <v>0</v>
      </c>
    </row>
    <row r="160" spans="2:30" x14ac:dyDescent="0.25">
      <c r="B160" s="102"/>
      <c r="C160" s="115"/>
      <c r="D160" s="150"/>
      <c r="E160" s="101"/>
      <c r="F160" s="101"/>
      <c r="G160" s="103"/>
      <c r="H160" s="103"/>
      <c r="I160" s="103"/>
      <c r="J160" s="122">
        <f t="shared" si="46"/>
        <v>0</v>
      </c>
      <c r="K160" s="127"/>
      <c r="L160" s="117">
        <f t="shared" si="47"/>
        <v>0</v>
      </c>
      <c r="M160" s="117">
        <f t="shared" si="48"/>
        <v>0</v>
      </c>
      <c r="N160" s="117">
        <f t="shared" si="49"/>
        <v>0</v>
      </c>
      <c r="O160" s="117">
        <f t="shared" si="50"/>
        <v>0</v>
      </c>
      <c r="P160" s="122">
        <f t="shared" si="51"/>
        <v>0</v>
      </c>
      <c r="Q160" s="128">
        <f t="shared" si="52"/>
        <v>0</v>
      </c>
      <c r="R160" s="126">
        <f t="shared" si="53"/>
        <v>0</v>
      </c>
      <c r="S160" s="126"/>
      <c r="T160" s="117">
        <f t="shared" si="54"/>
        <v>0</v>
      </c>
      <c r="U160" s="117">
        <f t="shared" si="55"/>
        <v>0</v>
      </c>
      <c r="V160" s="117">
        <f>IF(P160&gt;0,SUM('Расчет ФОТ'!P160:S160)*'Расчет ФОТ'!$V$5,0)</f>
        <v>0</v>
      </c>
      <c r="W160" s="121">
        <f t="shared" si="56"/>
        <v>0</v>
      </c>
      <c r="X160" s="117">
        <f t="shared" si="57"/>
        <v>0</v>
      </c>
      <c r="Y160" s="129">
        <f t="shared" si="58"/>
        <v>0</v>
      </c>
      <c r="Z160" s="143" t="str">
        <f>IF(Y160&gt;0,IF(Калькуляция!$C$2='Статистическая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60" s="147" t="str">
        <f t="shared" si="59"/>
        <v/>
      </c>
      <c r="AD160" s="173">
        <f t="shared" si="60"/>
        <v>0</v>
      </c>
    </row>
    <row r="161" spans="2:30" x14ac:dyDescent="0.25">
      <c r="B161" s="102"/>
      <c r="C161" s="115"/>
      <c r="D161" s="150"/>
      <c r="E161" s="101"/>
      <c r="F161" s="101"/>
      <c r="G161" s="103"/>
      <c r="H161" s="103"/>
      <c r="I161" s="103"/>
      <c r="J161" s="122">
        <f t="shared" si="46"/>
        <v>0</v>
      </c>
      <c r="K161" s="127"/>
      <c r="L161" s="117">
        <f t="shared" si="47"/>
        <v>0</v>
      </c>
      <c r="M161" s="117">
        <f t="shared" si="48"/>
        <v>0</v>
      </c>
      <c r="N161" s="117">
        <f t="shared" si="49"/>
        <v>0</v>
      </c>
      <c r="O161" s="117">
        <f t="shared" si="50"/>
        <v>0</v>
      </c>
      <c r="P161" s="122">
        <f t="shared" si="51"/>
        <v>0</v>
      </c>
      <c r="Q161" s="128">
        <f t="shared" si="52"/>
        <v>0</v>
      </c>
      <c r="R161" s="126">
        <f t="shared" si="53"/>
        <v>0</v>
      </c>
      <c r="S161" s="126"/>
      <c r="T161" s="117">
        <f t="shared" si="54"/>
        <v>0</v>
      </c>
      <c r="U161" s="117">
        <f t="shared" si="55"/>
        <v>0</v>
      </c>
      <c r="V161" s="117">
        <f>IF(P161&gt;0,SUM('Расчет ФОТ'!P161:S161)*'Расчет ФОТ'!$V$5,0)</f>
        <v>0</v>
      </c>
      <c r="W161" s="121">
        <f t="shared" si="56"/>
        <v>0</v>
      </c>
      <c r="X161" s="117">
        <f t="shared" si="57"/>
        <v>0</v>
      </c>
      <c r="Y161" s="129">
        <f t="shared" si="58"/>
        <v>0</v>
      </c>
      <c r="Z161" s="143" t="str">
        <f>IF(Y161&gt;0,IF(Калькуляция!$C$2='Статистическая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61" s="147" t="str">
        <f t="shared" si="59"/>
        <v/>
      </c>
      <c r="AD161" s="173">
        <f t="shared" si="60"/>
        <v>0</v>
      </c>
    </row>
    <row r="162" spans="2:30" x14ac:dyDescent="0.25">
      <c r="B162" s="102"/>
      <c r="C162" s="115"/>
      <c r="D162" s="150"/>
      <c r="E162" s="101"/>
      <c r="F162" s="101"/>
      <c r="G162" s="103"/>
      <c r="H162" s="103"/>
      <c r="I162" s="103"/>
      <c r="J162" s="122">
        <f t="shared" si="46"/>
        <v>0</v>
      </c>
      <c r="K162" s="127"/>
      <c r="L162" s="117">
        <f t="shared" si="47"/>
        <v>0</v>
      </c>
      <c r="M162" s="117">
        <f t="shared" si="48"/>
        <v>0</v>
      </c>
      <c r="N162" s="117">
        <f t="shared" si="49"/>
        <v>0</v>
      </c>
      <c r="O162" s="117">
        <f t="shared" si="50"/>
        <v>0</v>
      </c>
      <c r="P162" s="122">
        <f t="shared" si="51"/>
        <v>0</v>
      </c>
      <c r="Q162" s="128">
        <f t="shared" si="52"/>
        <v>0</v>
      </c>
      <c r="R162" s="126">
        <f t="shared" si="53"/>
        <v>0</v>
      </c>
      <c r="S162" s="126"/>
      <c r="T162" s="117">
        <f t="shared" si="54"/>
        <v>0</v>
      </c>
      <c r="U162" s="117">
        <f t="shared" si="55"/>
        <v>0</v>
      </c>
      <c r="V162" s="117">
        <f>IF(P162&gt;0,SUM('Расчет ФОТ'!P162:S162)*'Расчет ФОТ'!$V$5,0)</f>
        <v>0</v>
      </c>
      <c r="W162" s="121">
        <f t="shared" si="56"/>
        <v>0</v>
      </c>
      <c r="X162" s="117">
        <f t="shared" si="57"/>
        <v>0</v>
      </c>
      <c r="Y162" s="129">
        <f t="shared" si="58"/>
        <v>0</v>
      </c>
      <c r="Z162" s="143" t="str">
        <f>IF(Y162&gt;0,IF(Калькуляция!$C$2='Статистическая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62" s="147" t="str">
        <f t="shared" si="59"/>
        <v/>
      </c>
      <c r="AD162" s="173">
        <f t="shared" si="60"/>
        <v>0</v>
      </c>
    </row>
    <row r="163" spans="2:30" x14ac:dyDescent="0.25">
      <c r="B163" s="102"/>
      <c r="C163" s="115"/>
      <c r="D163" s="150"/>
      <c r="E163" s="101"/>
      <c r="F163" s="101"/>
      <c r="G163" s="103"/>
      <c r="H163" s="103"/>
      <c r="I163" s="103"/>
      <c r="J163" s="122">
        <f t="shared" si="46"/>
        <v>0</v>
      </c>
      <c r="K163" s="127"/>
      <c r="L163" s="117">
        <f t="shared" si="47"/>
        <v>0</v>
      </c>
      <c r="M163" s="117">
        <f t="shared" si="48"/>
        <v>0</v>
      </c>
      <c r="N163" s="117">
        <f t="shared" si="49"/>
        <v>0</v>
      </c>
      <c r="O163" s="117">
        <f t="shared" si="50"/>
        <v>0</v>
      </c>
      <c r="P163" s="122">
        <f t="shared" si="51"/>
        <v>0</v>
      </c>
      <c r="Q163" s="128">
        <f t="shared" si="52"/>
        <v>0</v>
      </c>
      <c r="R163" s="126">
        <f t="shared" si="53"/>
        <v>0</v>
      </c>
      <c r="S163" s="126"/>
      <c r="T163" s="117">
        <f t="shared" si="54"/>
        <v>0</v>
      </c>
      <c r="U163" s="117">
        <f t="shared" si="55"/>
        <v>0</v>
      </c>
      <c r="V163" s="117">
        <f>IF(P163&gt;0,SUM('Расчет ФОТ'!P163:S163)*'Расчет ФОТ'!$V$5,0)</f>
        <v>0</v>
      </c>
      <c r="W163" s="121">
        <f t="shared" si="56"/>
        <v>0</v>
      </c>
      <c r="X163" s="117">
        <f t="shared" si="57"/>
        <v>0</v>
      </c>
      <c r="Y163" s="129">
        <f t="shared" si="58"/>
        <v>0</v>
      </c>
      <c r="Z163" s="143" t="str">
        <f>IF(Y163&gt;0,IF(Калькуляция!$C$2='Статистическая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63" s="147" t="str">
        <f t="shared" si="59"/>
        <v/>
      </c>
      <c r="AD163" s="173">
        <f t="shared" si="60"/>
        <v>0</v>
      </c>
    </row>
    <row r="164" spans="2:30" x14ac:dyDescent="0.25">
      <c r="B164" s="102"/>
      <c r="C164" s="115"/>
      <c r="D164" s="150"/>
      <c r="E164" s="101"/>
      <c r="F164" s="101"/>
      <c r="G164" s="103"/>
      <c r="H164" s="103"/>
      <c r="I164" s="103"/>
      <c r="J164" s="122">
        <f t="shared" si="46"/>
        <v>0</v>
      </c>
      <c r="K164" s="127"/>
      <c r="L164" s="117">
        <f t="shared" si="47"/>
        <v>0</v>
      </c>
      <c r="M164" s="117">
        <f t="shared" si="48"/>
        <v>0</v>
      </c>
      <c r="N164" s="117">
        <f t="shared" si="49"/>
        <v>0</v>
      </c>
      <c r="O164" s="117">
        <f t="shared" si="50"/>
        <v>0</v>
      </c>
      <c r="P164" s="122">
        <f t="shared" si="51"/>
        <v>0</v>
      </c>
      <c r="Q164" s="128">
        <f t="shared" si="52"/>
        <v>0</v>
      </c>
      <c r="R164" s="126">
        <f t="shared" si="53"/>
        <v>0</v>
      </c>
      <c r="S164" s="126"/>
      <c r="T164" s="117">
        <f t="shared" si="54"/>
        <v>0</v>
      </c>
      <c r="U164" s="117">
        <f t="shared" si="55"/>
        <v>0</v>
      </c>
      <c r="V164" s="117">
        <f>IF(P164&gt;0,SUM('Расчет ФОТ'!P164:S164)*'Расчет ФОТ'!$V$5,0)</f>
        <v>0</v>
      </c>
      <c r="W164" s="121">
        <f t="shared" si="56"/>
        <v>0</v>
      </c>
      <c r="X164" s="117">
        <f t="shared" si="57"/>
        <v>0</v>
      </c>
      <c r="Y164" s="129">
        <f t="shared" si="58"/>
        <v>0</v>
      </c>
      <c r="Z164" s="143" t="str">
        <f>IF(Y164&gt;0,IF(Калькуляция!$C$2='Статистическая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64" s="147" t="str">
        <f t="shared" si="59"/>
        <v/>
      </c>
      <c r="AD164" s="173">
        <f t="shared" si="60"/>
        <v>0</v>
      </c>
    </row>
    <row r="165" spans="2:30" x14ac:dyDescent="0.25">
      <c r="B165" s="102"/>
      <c r="C165" s="115"/>
      <c r="D165" s="150"/>
      <c r="E165" s="101"/>
      <c r="F165" s="101"/>
      <c r="G165" s="103"/>
      <c r="H165" s="103"/>
      <c r="I165" s="103"/>
      <c r="J165" s="122">
        <f t="shared" si="46"/>
        <v>0</v>
      </c>
      <c r="K165" s="127"/>
      <c r="L165" s="117">
        <f t="shared" si="47"/>
        <v>0</v>
      </c>
      <c r="M165" s="117">
        <f t="shared" si="48"/>
        <v>0</v>
      </c>
      <c r="N165" s="117">
        <f t="shared" si="49"/>
        <v>0</v>
      </c>
      <c r="O165" s="117">
        <f t="shared" si="50"/>
        <v>0</v>
      </c>
      <c r="P165" s="122">
        <f t="shared" si="51"/>
        <v>0</v>
      </c>
      <c r="Q165" s="128">
        <f t="shared" si="52"/>
        <v>0</v>
      </c>
      <c r="R165" s="126">
        <f t="shared" si="53"/>
        <v>0</v>
      </c>
      <c r="S165" s="126"/>
      <c r="T165" s="117">
        <f t="shared" si="54"/>
        <v>0</v>
      </c>
      <c r="U165" s="117">
        <f t="shared" si="55"/>
        <v>0</v>
      </c>
      <c r="V165" s="117">
        <f>IF(P165&gt;0,SUM('Расчет ФОТ'!P165:S165)*'Расчет ФОТ'!$V$5,0)</f>
        <v>0</v>
      </c>
      <c r="W165" s="121">
        <f t="shared" si="56"/>
        <v>0</v>
      </c>
      <c r="X165" s="117">
        <f t="shared" si="57"/>
        <v>0</v>
      </c>
      <c r="Y165" s="129">
        <f t="shared" si="58"/>
        <v>0</v>
      </c>
      <c r="Z165" s="143" t="str">
        <f>IF(Y165&gt;0,IF(Калькуляция!$C$2='Статистическая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65" s="147" t="str">
        <f t="shared" si="59"/>
        <v/>
      </c>
      <c r="AD165" s="173">
        <f t="shared" si="60"/>
        <v>0</v>
      </c>
    </row>
    <row r="166" spans="2:30" x14ac:dyDescent="0.25">
      <c r="B166" s="102"/>
      <c r="C166" s="115"/>
      <c r="D166" s="150"/>
      <c r="E166" s="101"/>
      <c r="F166" s="101"/>
      <c r="G166" s="103"/>
      <c r="H166" s="103"/>
      <c r="I166" s="103"/>
      <c r="J166" s="122">
        <f t="shared" si="46"/>
        <v>0</v>
      </c>
      <c r="K166" s="127"/>
      <c r="L166" s="117">
        <f t="shared" si="47"/>
        <v>0</v>
      </c>
      <c r="M166" s="117">
        <f t="shared" si="48"/>
        <v>0</v>
      </c>
      <c r="N166" s="117">
        <f t="shared" si="49"/>
        <v>0</v>
      </c>
      <c r="O166" s="117">
        <f t="shared" si="50"/>
        <v>0</v>
      </c>
      <c r="P166" s="122">
        <f t="shared" si="51"/>
        <v>0</v>
      </c>
      <c r="Q166" s="128">
        <f t="shared" si="52"/>
        <v>0</v>
      </c>
      <c r="R166" s="126">
        <f t="shared" si="53"/>
        <v>0</v>
      </c>
      <c r="S166" s="126"/>
      <c r="T166" s="117">
        <f t="shared" si="54"/>
        <v>0</v>
      </c>
      <c r="U166" s="117">
        <f t="shared" si="55"/>
        <v>0</v>
      </c>
      <c r="V166" s="117">
        <f>IF(P166&gt;0,SUM('Расчет ФОТ'!P166:S166)*'Расчет ФОТ'!$V$5,0)</f>
        <v>0</v>
      </c>
      <c r="W166" s="121">
        <f t="shared" si="56"/>
        <v>0</v>
      </c>
      <c r="X166" s="117">
        <f t="shared" si="57"/>
        <v>0</v>
      </c>
      <c r="Y166" s="129">
        <f t="shared" si="58"/>
        <v>0</v>
      </c>
      <c r="Z166" s="143" t="str">
        <f>IF(Y166&gt;0,IF(Калькуляция!$C$2='Статистическая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66" s="147" t="str">
        <f t="shared" si="59"/>
        <v/>
      </c>
      <c r="AD166" s="173">
        <f t="shared" si="60"/>
        <v>0</v>
      </c>
    </row>
    <row r="167" spans="2:30" x14ac:dyDescent="0.25">
      <c r="B167" s="102"/>
      <c r="C167" s="115"/>
      <c r="D167" s="150"/>
      <c r="E167" s="101"/>
      <c r="F167" s="101"/>
      <c r="G167" s="103"/>
      <c r="H167" s="103"/>
      <c r="I167" s="103"/>
      <c r="J167" s="122">
        <f t="shared" si="46"/>
        <v>0</v>
      </c>
      <c r="K167" s="127"/>
      <c r="L167" s="117">
        <f t="shared" si="47"/>
        <v>0</v>
      </c>
      <c r="M167" s="117">
        <f t="shared" si="48"/>
        <v>0</v>
      </c>
      <c r="N167" s="117">
        <f t="shared" si="49"/>
        <v>0</v>
      </c>
      <c r="O167" s="117">
        <f t="shared" si="50"/>
        <v>0</v>
      </c>
      <c r="P167" s="122">
        <f t="shared" si="51"/>
        <v>0</v>
      </c>
      <c r="Q167" s="128">
        <f t="shared" si="52"/>
        <v>0</v>
      </c>
      <c r="R167" s="126">
        <f t="shared" si="53"/>
        <v>0</v>
      </c>
      <c r="S167" s="126"/>
      <c r="T167" s="117">
        <f t="shared" si="54"/>
        <v>0</v>
      </c>
      <c r="U167" s="117">
        <f t="shared" si="55"/>
        <v>0</v>
      </c>
      <c r="V167" s="117">
        <f>IF(P167&gt;0,SUM('Расчет ФОТ'!P167:S167)*'Расчет ФОТ'!$V$5,0)</f>
        <v>0</v>
      </c>
      <c r="W167" s="121">
        <f t="shared" si="56"/>
        <v>0</v>
      </c>
      <c r="X167" s="117">
        <f t="shared" si="57"/>
        <v>0</v>
      </c>
      <c r="Y167" s="129">
        <f t="shared" si="58"/>
        <v>0</v>
      </c>
      <c r="Z167" s="143" t="str">
        <f>IF(Y167&gt;0,IF(Калькуляция!$C$2='Статистическая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67" s="147" t="str">
        <f t="shared" si="59"/>
        <v/>
      </c>
      <c r="AD167" s="173">
        <f t="shared" si="60"/>
        <v>0</v>
      </c>
    </row>
    <row r="168" spans="2:30" x14ac:dyDescent="0.25">
      <c r="B168" s="102"/>
      <c r="C168" s="115"/>
      <c r="D168" s="150"/>
      <c r="E168" s="101"/>
      <c r="F168" s="101"/>
      <c r="G168" s="103"/>
      <c r="H168" s="103"/>
      <c r="I168" s="103"/>
      <c r="J168" s="122">
        <f t="shared" si="46"/>
        <v>0</v>
      </c>
      <c r="K168" s="127"/>
      <c r="L168" s="117">
        <f t="shared" si="47"/>
        <v>0</v>
      </c>
      <c r="M168" s="117">
        <f t="shared" si="48"/>
        <v>0</v>
      </c>
      <c r="N168" s="117">
        <f t="shared" si="49"/>
        <v>0</v>
      </c>
      <c r="O168" s="117">
        <f t="shared" si="50"/>
        <v>0</v>
      </c>
      <c r="P168" s="122">
        <f t="shared" si="51"/>
        <v>0</v>
      </c>
      <c r="Q168" s="128">
        <f t="shared" si="52"/>
        <v>0</v>
      </c>
      <c r="R168" s="126">
        <f t="shared" si="53"/>
        <v>0</v>
      </c>
      <c r="S168" s="126"/>
      <c r="T168" s="117">
        <f t="shared" si="54"/>
        <v>0</v>
      </c>
      <c r="U168" s="117">
        <f t="shared" si="55"/>
        <v>0</v>
      </c>
      <c r="V168" s="117">
        <f>IF(P168&gt;0,SUM('Расчет ФОТ'!P168:S168)*'Расчет ФОТ'!$V$5,0)</f>
        <v>0</v>
      </c>
      <c r="W168" s="121">
        <f t="shared" si="56"/>
        <v>0</v>
      </c>
      <c r="X168" s="117">
        <f t="shared" si="57"/>
        <v>0</v>
      </c>
      <c r="Y168" s="129">
        <f t="shared" si="58"/>
        <v>0</v>
      </c>
      <c r="Z168" s="143" t="str">
        <f>IF(Y168&gt;0,IF(Калькуляция!$C$2='Статистическая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68" s="147" t="str">
        <f t="shared" si="59"/>
        <v/>
      </c>
      <c r="AD168" s="173">
        <f t="shared" si="60"/>
        <v>0</v>
      </c>
    </row>
    <row r="169" spans="2:30" x14ac:dyDescent="0.25">
      <c r="B169" s="102"/>
      <c r="C169" s="115"/>
      <c r="D169" s="150"/>
      <c r="E169" s="101"/>
      <c r="F169" s="101"/>
      <c r="G169" s="103"/>
      <c r="H169" s="103"/>
      <c r="I169" s="103"/>
      <c r="J169" s="122">
        <f t="shared" si="46"/>
        <v>0</v>
      </c>
      <c r="K169" s="127"/>
      <c r="L169" s="117">
        <f t="shared" si="47"/>
        <v>0</v>
      </c>
      <c r="M169" s="117">
        <f t="shared" si="48"/>
        <v>0</v>
      </c>
      <c r="N169" s="117">
        <f t="shared" si="49"/>
        <v>0</v>
      </c>
      <c r="O169" s="117">
        <f t="shared" si="50"/>
        <v>0</v>
      </c>
      <c r="P169" s="122">
        <f t="shared" si="51"/>
        <v>0</v>
      </c>
      <c r="Q169" s="128">
        <f t="shared" si="52"/>
        <v>0</v>
      </c>
      <c r="R169" s="126">
        <f t="shared" si="53"/>
        <v>0</v>
      </c>
      <c r="S169" s="126"/>
      <c r="T169" s="117">
        <f t="shared" si="54"/>
        <v>0</v>
      </c>
      <c r="U169" s="117">
        <f t="shared" si="55"/>
        <v>0</v>
      </c>
      <c r="V169" s="117">
        <f>IF(P169&gt;0,SUM('Расчет ФОТ'!P169:S169)*'Расчет ФОТ'!$V$5,0)</f>
        <v>0</v>
      </c>
      <c r="W169" s="121">
        <f t="shared" si="56"/>
        <v>0</v>
      </c>
      <c r="X169" s="117">
        <f t="shared" si="57"/>
        <v>0</v>
      </c>
      <c r="Y169" s="129">
        <f t="shared" si="58"/>
        <v>0</v>
      </c>
      <c r="Z169" s="143" t="str">
        <f>IF(Y169&gt;0,IF(Калькуляция!$C$2='Статистическая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69" s="147" t="str">
        <f t="shared" si="59"/>
        <v/>
      </c>
      <c r="AD169" s="173">
        <f t="shared" si="60"/>
        <v>0</v>
      </c>
    </row>
    <row r="170" spans="2:30" x14ac:dyDescent="0.25">
      <c r="B170" s="102"/>
      <c r="C170" s="115"/>
      <c r="D170" s="150"/>
      <c r="E170" s="101"/>
      <c r="F170" s="101"/>
      <c r="G170" s="103"/>
      <c r="H170" s="103"/>
      <c r="I170" s="103"/>
      <c r="J170" s="122">
        <f t="shared" si="46"/>
        <v>0</v>
      </c>
      <c r="K170" s="127"/>
      <c r="L170" s="117">
        <f t="shared" si="47"/>
        <v>0</v>
      </c>
      <c r="M170" s="117">
        <f t="shared" si="48"/>
        <v>0</v>
      </c>
      <c r="N170" s="117">
        <f t="shared" si="49"/>
        <v>0</v>
      </c>
      <c r="O170" s="117">
        <f t="shared" si="50"/>
        <v>0</v>
      </c>
      <c r="P170" s="122">
        <f t="shared" si="51"/>
        <v>0</v>
      </c>
      <c r="Q170" s="128">
        <f t="shared" si="52"/>
        <v>0</v>
      </c>
      <c r="R170" s="126">
        <f t="shared" si="53"/>
        <v>0</v>
      </c>
      <c r="S170" s="126"/>
      <c r="T170" s="117">
        <f t="shared" si="54"/>
        <v>0</v>
      </c>
      <c r="U170" s="117">
        <f t="shared" si="55"/>
        <v>0</v>
      </c>
      <c r="V170" s="117">
        <f>IF(P170&gt;0,SUM('Расчет ФОТ'!P170:S170)*'Расчет ФОТ'!$V$5,0)</f>
        <v>0</v>
      </c>
      <c r="W170" s="121">
        <f t="shared" si="56"/>
        <v>0</v>
      </c>
      <c r="X170" s="117">
        <f t="shared" si="57"/>
        <v>0</v>
      </c>
      <c r="Y170" s="129">
        <f t="shared" si="58"/>
        <v>0</v>
      </c>
      <c r="Z170" s="143" t="str">
        <f>IF(Y170&gt;0,IF(Калькуляция!$C$2='Статистическая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70" s="147" t="str">
        <f t="shared" si="59"/>
        <v/>
      </c>
      <c r="AD170" s="173">
        <f t="shared" si="60"/>
        <v>0</v>
      </c>
    </row>
    <row r="171" spans="2:30" x14ac:dyDescent="0.25">
      <c r="B171" s="102"/>
      <c r="C171" s="115"/>
      <c r="D171" s="150"/>
      <c r="E171" s="101"/>
      <c r="F171" s="101"/>
      <c r="G171" s="103"/>
      <c r="H171" s="103"/>
      <c r="I171" s="103"/>
      <c r="J171" s="122">
        <f t="shared" si="46"/>
        <v>0</v>
      </c>
      <c r="K171" s="127"/>
      <c r="L171" s="117">
        <f t="shared" si="47"/>
        <v>0</v>
      </c>
      <c r="M171" s="117">
        <f t="shared" si="48"/>
        <v>0</v>
      </c>
      <c r="N171" s="117">
        <f t="shared" si="49"/>
        <v>0</v>
      </c>
      <c r="O171" s="117">
        <f t="shared" si="50"/>
        <v>0</v>
      </c>
      <c r="P171" s="122">
        <f t="shared" si="51"/>
        <v>0</v>
      </c>
      <c r="Q171" s="128">
        <f t="shared" si="52"/>
        <v>0</v>
      </c>
      <c r="R171" s="126">
        <f t="shared" si="53"/>
        <v>0</v>
      </c>
      <c r="S171" s="126"/>
      <c r="T171" s="117">
        <f t="shared" si="54"/>
        <v>0</v>
      </c>
      <c r="U171" s="117">
        <f t="shared" si="55"/>
        <v>0</v>
      </c>
      <c r="V171" s="117">
        <f>IF(P171&gt;0,SUM('Расчет ФОТ'!P171:S171)*'Расчет ФОТ'!$V$5,0)</f>
        <v>0</v>
      </c>
      <c r="W171" s="121">
        <f t="shared" si="56"/>
        <v>0</v>
      </c>
      <c r="X171" s="117">
        <f t="shared" si="57"/>
        <v>0</v>
      </c>
      <c r="Y171" s="129">
        <f t="shared" si="58"/>
        <v>0</v>
      </c>
      <c r="Z171" s="143" t="str">
        <f>IF(Y171&gt;0,IF(Калькуляция!$C$2='Статистическая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71" s="147" t="str">
        <f t="shared" si="59"/>
        <v/>
      </c>
      <c r="AD171" s="173">
        <f t="shared" si="60"/>
        <v>0</v>
      </c>
    </row>
    <row r="172" spans="2:30" x14ac:dyDescent="0.25">
      <c r="B172" s="102"/>
      <c r="C172" s="115"/>
      <c r="D172" s="150"/>
      <c r="E172" s="101"/>
      <c r="F172" s="101"/>
      <c r="G172" s="103"/>
      <c r="H172" s="103"/>
      <c r="I172" s="103"/>
      <c r="J172" s="122">
        <f t="shared" si="46"/>
        <v>0</v>
      </c>
      <c r="K172" s="127"/>
      <c r="L172" s="117">
        <f t="shared" si="47"/>
        <v>0</v>
      </c>
      <c r="M172" s="117">
        <f t="shared" si="48"/>
        <v>0</v>
      </c>
      <c r="N172" s="117">
        <f t="shared" si="49"/>
        <v>0</v>
      </c>
      <c r="O172" s="117">
        <f t="shared" si="50"/>
        <v>0</v>
      </c>
      <c r="P172" s="122">
        <f t="shared" si="51"/>
        <v>0</v>
      </c>
      <c r="Q172" s="128">
        <f t="shared" si="52"/>
        <v>0</v>
      </c>
      <c r="R172" s="126">
        <f t="shared" si="53"/>
        <v>0</v>
      </c>
      <c r="S172" s="126"/>
      <c r="T172" s="117">
        <f t="shared" si="54"/>
        <v>0</v>
      </c>
      <c r="U172" s="117">
        <f t="shared" si="55"/>
        <v>0</v>
      </c>
      <c r="V172" s="117">
        <f>IF(P172&gt;0,SUM('Расчет ФОТ'!P172:S172)*'Расчет ФОТ'!$V$5,0)</f>
        <v>0</v>
      </c>
      <c r="W172" s="121">
        <f t="shared" si="56"/>
        <v>0</v>
      </c>
      <c r="X172" s="117">
        <f t="shared" si="57"/>
        <v>0</v>
      </c>
      <c r="Y172" s="129">
        <f t="shared" si="58"/>
        <v>0</v>
      </c>
      <c r="Z172" s="143" t="str">
        <f>IF(Y172&gt;0,IF(Калькуляция!$C$2='Статистическая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72" s="147" t="str">
        <f t="shared" si="59"/>
        <v/>
      </c>
      <c r="AD172" s="173">
        <f t="shared" si="60"/>
        <v>0</v>
      </c>
    </row>
    <row r="173" spans="2:30" x14ac:dyDescent="0.25">
      <c r="B173" s="102"/>
      <c r="C173" s="115"/>
      <c r="D173" s="150"/>
      <c r="E173" s="101"/>
      <c r="F173" s="101"/>
      <c r="G173" s="103"/>
      <c r="H173" s="103"/>
      <c r="I173" s="103"/>
      <c r="J173" s="122">
        <f t="shared" si="46"/>
        <v>0</v>
      </c>
      <c r="K173" s="127"/>
      <c r="L173" s="117">
        <f t="shared" si="47"/>
        <v>0</v>
      </c>
      <c r="M173" s="117">
        <f t="shared" si="48"/>
        <v>0</v>
      </c>
      <c r="N173" s="117">
        <f t="shared" si="49"/>
        <v>0</v>
      </c>
      <c r="O173" s="117">
        <f t="shared" si="50"/>
        <v>0</v>
      </c>
      <c r="P173" s="122">
        <f t="shared" si="51"/>
        <v>0</v>
      </c>
      <c r="Q173" s="128">
        <f t="shared" si="52"/>
        <v>0</v>
      </c>
      <c r="R173" s="126">
        <f t="shared" si="53"/>
        <v>0</v>
      </c>
      <c r="S173" s="126"/>
      <c r="T173" s="117">
        <f t="shared" si="54"/>
        <v>0</v>
      </c>
      <c r="U173" s="117">
        <f t="shared" si="55"/>
        <v>0</v>
      </c>
      <c r="V173" s="117">
        <f>IF(P173&gt;0,SUM('Расчет ФОТ'!P173:S173)*'Расчет ФОТ'!$V$5,0)</f>
        <v>0</v>
      </c>
      <c r="W173" s="121">
        <f t="shared" si="56"/>
        <v>0</v>
      </c>
      <c r="X173" s="117">
        <f t="shared" si="57"/>
        <v>0</v>
      </c>
      <c r="Y173" s="129">
        <f t="shared" si="58"/>
        <v>0</v>
      </c>
      <c r="Z173" s="143" t="str">
        <f>IF(Y173&gt;0,IF(Калькуляция!$C$2='Статистическая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73" s="147" t="str">
        <f t="shared" si="59"/>
        <v/>
      </c>
      <c r="AD173" s="173">
        <f t="shared" si="60"/>
        <v>0</v>
      </c>
    </row>
    <row r="174" spans="2:30" x14ac:dyDescent="0.25">
      <c r="B174" s="102"/>
      <c r="C174" s="115"/>
      <c r="D174" s="150"/>
      <c r="E174" s="101"/>
      <c r="F174" s="101"/>
      <c r="G174" s="103"/>
      <c r="H174" s="103"/>
      <c r="I174" s="103"/>
      <c r="J174" s="122">
        <f t="shared" si="46"/>
        <v>0</v>
      </c>
      <c r="K174" s="127"/>
      <c r="L174" s="117">
        <f t="shared" si="47"/>
        <v>0</v>
      </c>
      <c r="M174" s="117">
        <f t="shared" si="48"/>
        <v>0</v>
      </c>
      <c r="N174" s="117">
        <f t="shared" si="49"/>
        <v>0</v>
      </c>
      <c r="O174" s="117">
        <f t="shared" si="50"/>
        <v>0</v>
      </c>
      <c r="P174" s="122">
        <f t="shared" si="51"/>
        <v>0</v>
      </c>
      <c r="Q174" s="128">
        <f t="shared" si="52"/>
        <v>0</v>
      </c>
      <c r="R174" s="126">
        <f t="shared" si="53"/>
        <v>0</v>
      </c>
      <c r="S174" s="126"/>
      <c r="T174" s="117">
        <f t="shared" si="54"/>
        <v>0</v>
      </c>
      <c r="U174" s="117">
        <f t="shared" si="55"/>
        <v>0</v>
      </c>
      <c r="V174" s="117">
        <f>IF(P174&gt;0,SUM('Расчет ФОТ'!P174:S174)*'Расчет ФОТ'!$V$5,0)</f>
        <v>0</v>
      </c>
      <c r="W174" s="121">
        <f t="shared" si="56"/>
        <v>0</v>
      </c>
      <c r="X174" s="117">
        <f t="shared" si="57"/>
        <v>0</v>
      </c>
      <c r="Y174" s="129">
        <f t="shared" si="58"/>
        <v>0</v>
      </c>
      <c r="Z174" s="143" t="str">
        <f>IF(Y174&gt;0,IF(Калькуляция!$C$2='Статистическая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74" s="147" t="str">
        <f t="shared" si="59"/>
        <v/>
      </c>
      <c r="AD174" s="173">
        <f t="shared" si="60"/>
        <v>0</v>
      </c>
    </row>
    <row r="175" spans="2:30" x14ac:dyDescent="0.25">
      <c r="B175" s="102"/>
      <c r="C175" s="115"/>
      <c r="D175" s="150"/>
      <c r="E175" s="101"/>
      <c r="F175" s="101"/>
      <c r="G175" s="103"/>
      <c r="H175" s="103"/>
      <c r="I175" s="103"/>
      <c r="J175" s="122">
        <f t="shared" si="46"/>
        <v>0</v>
      </c>
      <c r="K175" s="127"/>
      <c r="L175" s="117">
        <f t="shared" si="47"/>
        <v>0</v>
      </c>
      <c r="M175" s="117">
        <f t="shared" si="48"/>
        <v>0</v>
      </c>
      <c r="N175" s="117">
        <f t="shared" si="49"/>
        <v>0</v>
      </c>
      <c r="O175" s="117">
        <f t="shared" si="50"/>
        <v>0</v>
      </c>
      <c r="P175" s="122">
        <f t="shared" si="51"/>
        <v>0</v>
      </c>
      <c r="Q175" s="128">
        <f t="shared" si="52"/>
        <v>0</v>
      </c>
      <c r="R175" s="126">
        <f t="shared" si="53"/>
        <v>0</v>
      </c>
      <c r="S175" s="126"/>
      <c r="T175" s="117">
        <f t="shared" si="54"/>
        <v>0</v>
      </c>
      <c r="U175" s="117">
        <f t="shared" si="55"/>
        <v>0</v>
      </c>
      <c r="V175" s="117">
        <f>IF(P175&gt;0,SUM('Расчет ФОТ'!P175:S175)*'Расчет ФОТ'!$V$5,0)</f>
        <v>0</v>
      </c>
      <c r="W175" s="121">
        <f t="shared" si="56"/>
        <v>0</v>
      </c>
      <c r="X175" s="117">
        <f t="shared" si="57"/>
        <v>0</v>
      </c>
      <c r="Y175" s="129">
        <f t="shared" si="58"/>
        <v>0</v>
      </c>
      <c r="Z175" s="143" t="str">
        <f>IF(Y175&gt;0,IF(Калькуляция!$C$2='Статистическая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75" s="147" t="str">
        <f t="shared" si="59"/>
        <v/>
      </c>
      <c r="AD175" s="173">
        <f t="shared" si="60"/>
        <v>0</v>
      </c>
    </row>
    <row r="176" spans="2:30" x14ac:dyDescent="0.25">
      <c r="B176" s="102"/>
      <c r="C176" s="115"/>
      <c r="D176" s="150"/>
      <c r="E176" s="101"/>
      <c r="F176" s="101"/>
      <c r="G176" s="103"/>
      <c r="H176" s="103"/>
      <c r="I176" s="103"/>
      <c r="J176" s="122">
        <f t="shared" si="46"/>
        <v>0</v>
      </c>
      <c r="K176" s="127"/>
      <c r="L176" s="117">
        <f t="shared" si="47"/>
        <v>0</v>
      </c>
      <c r="M176" s="117">
        <f t="shared" si="48"/>
        <v>0</v>
      </c>
      <c r="N176" s="117">
        <f t="shared" si="49"/>
        <v>0</v>
      </c>
      <c r="O176" s="117">
        <f t="shared" si="50"/>
        <v>0</v>
      </c>
      <c r="P176" s="122">
        <f t="shared" si="51"/>
        <v>0</v>
      </c>
      <c r="Q176" s="128">
        <f t="shared" si="52"/>
        <v>0</v>
      </c>
      <c r="R176" s="126">
        <f t="shared" si="53"/>
        <v>0</v>
      </c>
      <c r="S176" s="126"/>
      <c r="T176" s="117">
        <f t="shared" si="54"/>
        <v>0</v>
      </c>
      <c r="U176" s="117">
        <f t="shared" si="55"/>
        <v>0</v>
      </c>
      <c r="V176" s="117">
        <f>IF(P176&gt;0,SUM('Расчет ФОТ'!P176:S176)*'Расчет ФОТ'!$V$5,0)</f>
        <v>0</v>
      </c>
      <c r="W176" s="121">
        <f t="shared" si="56"/>
        <v>0</v>
      </c>
      <c r="X176" s="117">
        <f t="shared" si="57"/>
        <v>0</v>
      </c>
      <c r="Y176" s="129">
        <f t="shared" si="58"/>
        <v>0</v>
      </c>
      <c r="Z176" s="143" t="str">
        <f>IF(Y176&gt;0,IF(Калькуляция!$C$2='Статистическая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76" s="147" t="str">
        <f t="shared" si="59"/>
        <v/>
      </c>
      <c r="AD176" s="173">
        <f t="shared" si="60"/>
        <v>0</v>
      </c>
    </row>
    <row r="177" spans="2:30" x14ac:dyDescent="0.25">
      <c r="B177" s="102"/>
      <c r="C177" s="115"/>
      <c r="D177" s="150"/>
      <c r="E177" s="101"/>
      <c r="F177" s="101"/>
      <c r="G177" s="103"/>
      <c r="H177" s="103"/>
      <c r="I177" s="103"/>
      <c r="J177" s="122">
        <f t="shared" si="46"/>
        <v>0</v>
      </c>
      <c r="K177" s="127"/>
      <c r="L177" s="117">
        <f t="shared" si="47"/>
        <v>0</v>
      </c>
      <c r="M177" s="117">
        <f t="shared" si="48"/>
        <v>0</v>
      </c>
      <c r="N177" s="117">
        <f t="shared" si="49"/>
        <v>0</v>
      </c>
      <c r="O177" s="117">
        <f t="shared" si="50"/>
        <v>0</v>
      </c>
      <c r="P177" s="122">
        <f t="shared" si="51"/>
        <v>0</v>
      </c>
      <c r="Q177" s="128">
        <f t="shared" si="52"/>
        <v>0</v>
      </c>
      <c r="R177" s="126">
        <f t="shared" si="53"/>
        <v>0</v>
      </c>
      <c r="S177" s="126"/>
      <c r="T177" s="117">
        <f t="shared" si="54"/>
        <v>0</v>
      </c>
      <c r="U177" s="117">
        <f t="shared" si="55"/>
        <v>0</v>
      </c>
      <c r="V177" s="117">
        <f>IF(P177&gt;0,SUM('Расчет ФОТ'!P177:S177)*'Расчет ФОТ'!$V$5,0)</f>
        <v>0</v>
      </c>
      <c r="W177" s="121">
        <f t="shared" si="56"/>
        <v>0</v>
      </c>
      <c r="X177" s="117">
        <f t="shared" si="57"/>
        <v>0</v>
      </c>
      <c r="Y177" s="129">
        <f t="shared" si="58"/>
        <v>0</v>
      </c>
      <c r="Z177" s="143" t="str">
        <f>IF(Y177&gt;0,IF(Калькуляция!$C$2='Статистическая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77" s="147" t="str">
        <f t="shared" si="59"/>
        <v/>
      </c>
      <c r="AD177" s="173">
        <f t="shared" si="60"/>
        <v>0</v>
      </c>
    </row>
    <row r="178" spans="2:30" x14ac:dyDescent="0.25">
      <c r="B178" s="102"/>
      <c r="C178" s="115"/>
      <c r="D178" s="150"/>
      <c r="E178" s="101"/>
      <c r="F178" s="101"/>
      <c r="G178" s="103"/>
      <c r="H178" s="103"/>
      <c r="I178" s="103"/>
      <c r="J178" s="122">
        <f t="shared" si="46"/>
        <v>0</v>
      </c>
      <c r="K178" s="127"/>
      <c r="L178" s="117">
        <f t="shared" si="47"/>
        <v>0</v>
      </c>
      <c r="M178" s="117">
        <f t="shared" si="48"/>
        <v>0</v>
      </c>
      <c r="N178" s="117">
        <f t="shared" si="49"/>
        <v>0</v>
      </c>
      <c r="O178" s="117">
        <f t="shared" si="50"/>
        <v>0</v>
      </c>
      <c r="P178" s="122">
        <f t="shared" si="51"/>
        <v>0</v>
      </c>
      <c r="Q178" s="128">
        <f t="shared" si="52"/>
        <v>0</v>
      </c>
      <c r="R178" s="126">
        <f t="shared" si="53"/>
        <v>0</v>
      </c>
      <c r="S178" s="126"/>
      <c r="T178" s="117">
        <f t="shared" si="54"/>
        <v>0</v>
      </c>
      <c r="U178" s="117">
        <f t="shared" si="55"/>
        <v>0</v>
      </c>
      <c r="V178" s="117">
        <f>IF(P178&gt;0,SUM('Расчет ФОТ'!P178:S178)*'Расчет ФОТ'!$V$5,0)</f>
        <v>0</v>
      </c>
      <c r="W178" s="121">
        <f t="shared" si="56"/>
        <v>0</v>
      </c>
      <c r="X178" s="117">
        <f t="shared" si="57"/>
        <v>0</v>
      </c>
      <c r="Y178" s="129">
        <f t="shared" si="58"/>
        <v>0</v>
      </c>
      <c r="Z178" s="143" t="str">
        <f>IF(Y178&gt;0,IF(Калькуляция!$C$2='Статистическая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78" s="147" t="str">
        <f t="shared" si="59"/>
        <v/>
      </c>
      <c r="AD178" s="173">
        <f t="shared" si="60"/>
        <v>0</v>
      </c>
    </row>
    <row r="179" spans="2:30" x14ac:dyDescent="0.25">
      <c r="B179" s="102"/>
      <c r="C179" s="115"/>
      <c r="D179" s="150"/>
      <c r="E179" s="101"/>
      <c r="F179" s="101"/>
      <c r="G179" s="103"/>
      <c r="H179" s="103"/>
      <c r="I179" s="103"/>
      <c r="J179" s="122">
        <f t="shared" si="46"/>
        <v>0</v>
      </c>
      <c r="K179" s="127"/>
      <c r="L179" s="117">
        <f t="shared" si="47"/>
        <v>0</v>
      </c>
      <c r="M179" s="117">
        <f t="shared" si="48"/>
        <v>0</v>
      </c>
      <c r="N179" s="117">
        <f t="shared" si="49"/>
        <v>0</v>
      </c>
      <c r="O179" s="117">
        <f t="shared" si="50"/>
        <v>0</v>
      </c>
      <c r="P179" s="122">
        <f t="shared" si="51"/>
        <v>0</v>
      </c>
      <c r="Q179" s="128">
        <f t="shared" si="52"/>
        <v>0</v>
      </c>
      <c r="R179" s="126">
        <f t="shared" si="53"/>
        <v>0</v>
      </c>
      <c r="S179" s="126"/>
      <c r="T179" s="117">
        <f t="shared" si="54"/>
        <v>0</v>
      </c>
      <c r="U179" s="117">
        <f t="shared" si="55"/>
        <v>0</v>
      </c>
      <c r="V179" s="117">
        <f>IF(P179&gt;0,SUM('Расчет ФОТ'!P179:S179)*'Расчет ФОТ'!$V$5,0)</f>
        <v>0</v>
      </c>
      <c r="W179" s="121">
        <f t="shared" si="56"/>
        <v>0</v>
      </c>
      <c r="X179" s="117">
        <f t="shared" si="57"/>
        <v>0</v>
      </c>
      <c r="Y179" s="129">
        <f t="shared" si="58"/>
        <v>0</v>
      </c>
      <c r="Z179" s="143" t="str">
        <f>IF(Y179&gt;0,IF(Калькуляция!$C$2='Статистическая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79" s="147" t="str">
        <f t="shared" si="59"/>
        <v/>
      </c>
      <c r="AD179" s="173">
        <f t="shared" si="60"/>
        <v>0</v>
      </c>
    </row>
    <row r="180" spans="2:30" x14ac:dyDescent="0.25">
      <c r="B180" s="102"/>
      <c r="C180" s="115"/>
      <c r="D180" s="150"/>
      <c r="E180" s="101"/>
      <c r="F180" s="101"/>
      <c r="G180" s="103"/>
      <c r="H180" s="103"/>
      <c r="I180" s="103"/>
      <c r="J180" s="122">
        <f t="shared" si="46"/>
        <v>0</v>
      </c>
      <c r="K180" s="127"/>
      <c r="L180" s="117">
        <f t="shared" si="47"/>
        <v>0</v>
      </c>
      <c r="M180" s="117">
        <f t="shared" si="48"/>
        <v>0</v>
      </c>
      <c r="N180" s="117">
        <f t="shared" si="49"/>
        <v>0</v>
      </c>
      <c r="O180" s="117">
        <f t="shared" si="50"/>
        <v>0</v>
      </c>
      <c r="P180" s="122">
        <f t="shared" si="51"/>
        <v>0</v>
      </c>
      <c r="Q180" s="128">
        <f t="shared" si="52"/>
        <v>0</v>
      </c>
      <c r="R180" s="126">
        <f t="shared" si="53"/>
        <v>0</v>
      </c>
      <c r="S180" s="126"/>
      <c r="T180" s="117">
        <f t="shared" si="54"/>
        <v>0</v>
      </c>
      <c r="U180" s="117">
        <f t="shared" si="55"/>
        <v>0</v>
      </c>
      <c r="V180" s="117">
        <f>IF(P180&gt;0,SUM('Расчет ФОТ'!P180:S180)*'Расчет ФОТ'!$V$5,0)</f>
        <v>0</v>
      </c>
      <c r="W180" s="121">
        <f t="shared" si="56"/>
        <v>0</v>
      </c>
      <c r="X180" s="117">
        <f t="shared" si="57"/>
        <v>0</v>
      </c>
      <c r="Y180" s="129">
        <f t="shared" si="58"/>
        <v>0</v>
      </c>
      <c r="Z180" s="143" t="str">
        <f>IF(Y180&gt;0,IF(Калькуляция!$C$2='Статистическая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80" s="147" t="str">
        <f t="shared" si="59"/>
        <v/>
      </c>
      <c r="AD180" s="173">
        <f t="shared" si="60"/>
        <v>0</v>
      </c>
    </row>
    <row r="181" spans="2:30" x14ac:dyDescent="0.25">
      <c r="B181" s="102"/>
      <c r="C181" s="115"/>
      <c r="D181" s="150"/>
      <c r="E181" s="101"/>
      <c r="F181" s="101"/>
      <c r="G181" s="103"/>
      <c r="H181" s="103"/>
      <c r="I181" s="103"/>
      <c r="J181" s="122">
        <f t="shared" si="46"/>
        <v>0</v>
      </c>
      <c r="K181" s="127"/>
      <c r="L181" s="117">
        <f t="shared" si="47"/>
        <v>0</v>
      </c>
      <c r="M181" s="117">
        <f t="shared" si="48"/>
        <v>0</v>
      </c>
      <c r="N181" s="117">
        <f t="shared" si="49"/>
        <v>0</v>
      </c>
      <c r="O181" s="117">
        <f t="shared" si="50"/>
        <v>0</v>
      </c>
      <c r="P181" s="122">
        <f t="shared" si="51"/>
        <v>0</v>
      </c>
      <c r="Q181" s="128">
        <f t="shared" si="52"/>
        <v>0</v>
      </c>
      <c r="R181" s="126">
        <f t="shared" si="53"/>
        <v>0</v>
      </c>
      <c r="S181" s="126"/>
      <c r="T181" s="117">
        <f t="shared" si="54"/>
        <v>0</v>
      </c>
      <c r="U181" s="117">
        <f t="shared" si="55"/>
        <v>0</v>
      </c>
      <c r="V181" s="117">
        <f>IF(P181&gt;0,SUM('Расчет ФОТ'!P181:S181)*'Расчет ФОТ'!$V$5,0)</f>
        <v>0</v>
      </c>
      <c r="W181" s="121">
        <f t="shared" si="56"/>
        <v>0</v>
      </c>
      <c r="X181" s="117">
        <f t="shared" si="57"/>
        <v>0</v>
      </c>
      <c r="Y181" s="129">
        <f t="shared" si="58"/>
        <v>0</v>
      </c>
      <c r="Z181" s="143" t="str">
        <f>IF(Y181&gt;0,IF(Калькуляция!$C$2='Статистическая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81" s="147" t="str">
        <f t="shared" si="59"/>
        <v/>
      </c>
      <c r="AD181" s="173">
        <f t="shared" si="60"/>
        <v>0</v>
      </c>
    </row>
    <row r="182" spans="2:30" x14ac:dyDescent="0.25">
      <c r="B182" s="102"/>
      <c r="C182" s="115"/>
      <c r="D182" s="150"/>
      <c r="E182" s="101"/>
      <c r="F182" s="101"/>
      <c r="G182" s="103"/>
      <c r="H182" s="103"/>
      <c r="I182" s="103"/>
      <c r="J182" s="122">
        <f t="shared" si="46"/>
        <v>0</v>
      </c>
      <c r="K182" s="127"/>
      <c r="L182" s="117">
        <f t="shared" si="47"/>
        <v>0</v>
      </c>
      <c r="M182" s="117">
        <f t="shared" si="48"/>
        <v>0</v>
      </c>
      <c r="N182" s="117">
        <f t="shared" si="49"/>
        <v>0</v>
      </c>
      <c r="O182" s="117">
        <f t="shared" si="50"/>
        <v>0</v>
      </c>
      <c r="P182" s="122">
        <f t="shared" si="51"/>
        <v>0</v>
      </c>
      <c r="Q182" s="128">
        <f t="shared" si="52"/>
        <v>0</v>
      </c>
      <c r="R182" s="126">
        <f t="shared" si="53"/>
        <v>0</v>
      </c>
      <c r="S182" s="126"/>
      <c r="T182" s="117">
        <f t="shared" si="54"/>
        <v>0</v>
      </c>
      <c r="U182" s="117">
        <f t="shared" si="55"/>
        <v>0</v>
      </c>
      <c r="V182" s="117">
        <f>IF(P182&gt;0,SUM('Расчет ФОТ'!P182:S182)*'Расчет ФОТ'!$V$5,0)</f>
        <v>0</v>
      </c>
      <c r="W182" s="121">
        <f t="shared" si="56"/>
        <v>0</v>
      </c>
      <c r="X182" s="117">
        <f t="shared" si="57"/>
        <v>0</v>
      </c>
      <c r="Y182" s="129">
        <f t="shared" si="58"/>
        <v>0</v>
      </c>
      <c r="Z182" s="143" t="str">
        <f>IF(Y182&gt;0,IF(Калькуляция!$C$2='Статистическая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82" s="147" t="str">
        <f t="shared" si="59"/>
        <v/>
      </c>
      <c r="AD182" s="173">
        <f t="shared" si="60"/>
        <v>0</v>
      </c>
    </row>
    <row r="183" spans="2:30" x14ac:dyDescent="0.25">
      <c r="B183" s="102"/>
      <c r="C183" s="115"/>
      <c r="D183" s="150"/>
      <c r="E183" s="101"/>
      <c r="F183" s="101"/>
      <c r="G183" s="103"/>
      <c r="H183" s="103"/>
      <c r="I183" s="103"/>
      <c r="J183" s="122">
        <f t="shared" si="46"/>
        <v>0</v>
      </c>
      <c r="K183" s="127"/>
      <c r="L183" s="117">
        <f t="shared" si="47"/>
        <v>0</v>
      </c>
      <c r="M183" s="117">
        <f t="shared" si="48"/>
        <v>0</v>
      </c>
      <c r="N183" s="117">
        <f t="shared" si="49"/>
        <v>0</v>
      </c>
      <c r="O183" s="117">
        <f t="shared" si="50"/>
        <v>0</v>
      </c>
      <c r="P183" s="122">
        <f t="shared" si="51"/>
        <v>0</v>
      </c>
      <c r="Q183" s="128">
        <f t="shared" si="52"/>
        <v>0</v>
      </c>
      <c r="R183" s="126">
        <f t="shared" si="53"/>
        <v>0</v>
      </c>
      <c r="S183" s="126"/>
      <c r="T183" s="117">
        <f t="shared" si="54"/>
        <v>0</v>
      </c>
      <c r="U183" s="117">
        <f t="shared" si="55"/>
        <v>0</v>
      </c>
      <c r="V183" s="117">
        <f>IF(P183&gt;0,SUM('Расчет ФОТ'!P183:S183)*'Расчет ФОТ'!$V$5,0)</f>
        <v>0</v>
      </c>
      <c r="W183" s="121">
        <f t="shared" si="56"/>
        <v>0</v>
      </c>
      <c r="X183" s="117">
        <f t="shared" si="57"/>
        <v>0</v>
      </c>
      <c r="Y183" s="129">
        <f t="shared" si="58"/>
        <v>0</v>
      </c>
      <c r="Z183" s="143" t="str">
        <f>IF(Y183&gt;0,IF(Калькуляция!$C$2='Статистическая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83" s="147" t="str">
        <f t="shared" si="59"/>
        <v/>
      </c>
      <c r="AD183" s="173">
        <f t="shared" si="60"/>
        <v>0</v>
      </c>
    </row>
    <row r="184" spans="2:30" x14ac:dyDescent="0.25">
      <c r="B184" s="102"/>
      <c r="C184" s="115"/>
      <c r="D184" s="150"/>
      <c r="E184" s="101"/>
      <c r="F184" s="101"/>
      <c r="G184" s="103"/>
      <c r="H184" s="103"/>
      <c r="I184" s="103"/>
      <c r="J184" s="122">
        <f t="shared" si="46"/>
        <v>0</v>
      </c>
      <c r="K184" s="127"/>
      <c r="L184" s="117">
        <f t="shared" si="47"/>
        <v>0</v>
      </c>
      <c r="M184" s="117">
        <f t="shared" si="48"/>
        <v>0</v>
      </c>
      <c r="N184" s="117">
        <f t="shared" si="49"/>
        <v>0</v>
      </c>
      <c r="O184" s="117">
        <f t="shared" si="50"/>
        <v>0</v>
      </c>
      <c r="P184" s="122">
        <f t="shared" si="51"/>
        <v>0</v>
      </c>
      <c r="Q184" s="128">
        <f t="shared" si="52"/>
        <v>0</v>
      </c>
      <c r="R184" s="126">
        <f t="shared" si="53"/>
        <v>0</v>
      </c>
      <c r="S184" s="126"/>
      <c r="T184" s="117">
        <f t="shared" si="54"/>
        <v>0</v>
      </c>
      <c r="U184" s="117">
        <f t="shared" si="55"/>
        <v>0</v>
      </c>
      <c r="V184" s="117">
        <f>IF(P184&gt;0,SUM('Расчет ФОТ'!P184:S184)*'Расчет ФОТ'!$V$5,0)</f>
        <v>0</v>
      </c>
      <c r="W184" s="121">
        <f t="shared" si="56"/>
        <v>0</v>
      </c>
      <c r="X184" s="117">
        <f t="shared" si="57"/>
        <v>0</v>
      </c>
      <c r="Y184" s="129">
        <f t="shared" si="58"/>
        <v>0</v>
      </c>
      <c r="Z184" s="143" t="str">
        <f>IF(Y184&gt;0,IF(Калькуляция!$C$2='Статистическая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84" s="147" t="str">
        <f t="shared" si="59"/>
        <v/>
      </c>
      <c r="AD184" s="173">
        <f t="shared" si="60"/>
        <v>0</v>
      </c>
    </row>
    <row r="185" spans="2:30" x14ac:dyDescent="0.25">
      <c r="B185" s="102"/>
      <c r="C185" s="115"/>
      <c r="D185" s="150"/>
      <c r="E185" s="101"/>
      <c r="F185" s="101"/>
      <c r="G185" s="103"/>
      <c r="H185" s="103"/>
      <c r="I185" s="103"/>
      <c r="J185" s="122">
        <f t="shared" si="46"/>
        <v>0</v>
      </c>
      <c r="K185" s="127"/>
      <c r="L185" s="117">
        <f t="shared" si="47"/>
        <v>0</v>
      </c>
      <c r="M185" s="117">
        <f t="shared" si="48"/>
        <v>0</v>
      </c>
      <c r="N185" s="117">
        <f t="shared" si="49"/>
        <v>0</v>
      </c>
      <c r="O185" s="117">
        <f t="shared" si="50"/>
        <v>0</v>
      </c>
      <c r="P185" s="122">
        <f t="shared" si="51"/>
        <v>0</v>
      </c>
      <c r="Q185" s="128">
        <f t="shared" si="52"/>
        <v>0</v>
      </c>
      <c r="R185" s="126">
        <f t="shared" si="53"/>
        <v>0</v>
      </c>
      <c r="S185" s="126"/>
      <c r="T185" s="117">
        <f t="shared" si="54"/>
        <v>0</v>
      </c>
      <c r="U185" s="117">
        <f t="shared" si="55"/>
        <v>0</v>
      </c>
      <c r="V185" s="117">
        <f>IF(P185&gt;0,SUM('Расчет ФОТ'!P185:S185)*'Расчет ФОТ'!$V$5,0)</f>
        <v>0</v>
      </c>
      <c r="W185" s="121">
        <f t="shared" si="56"/>
        <v>0</v>
      </c>
      <c r="X185" s="117">
        <f t="shared" si="57"/>
        <v>0</v>
      </c>
      <c r="Y185" s="129">
        <f t="shared" si="58"/>
        <v>0</v>
      </c>
      <c r="Z185" s="143" t="str">
        <f>IF(Y185&gt;0,IF(Калькуляция!$C$2='Статистическая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85" s="147" t="str">
        <f t="shared" si="59"/>
        <v/>
      </c>
      <c r="AD185" s="173">
        <f t="shared" si="60"/>
        <v>0</v>
      </c>
    </row>
    <row r="186" spans="2:30" x14ac:dyDescent="0.25">
      <c r="B186" s="102"/>
      <c r="C186" s="115"/>
      <c r="D186" s="150"/>
      <c r="E186" s="101"/>
      <c r="F186" s="101"/>
      <c r="G186" s="103"/>
      <c r="H186" s="103"/>
      <c r="I186" s="103"/>
      <c r="J186" s="122">
        <f t="shared" si="46"/>
        <v>0</v>
      </c>
      <c r="K186" s="127"/>
      <c r="L186" s="117">
        <f t="shared" si="47"/>
        <v>0</v>
      </c>
      <c r="M186" s="117">
        <f t="shared" si="48"/>
        <v>0</v>
      </c>
      <c r="N186" s="117">
        <f t="shared" si="49"/>
        <v>0</v>
      </c>
      <c r="O186" s="117">
        <f t="shared" si="50"/>
        <v>0</v>
      </c>
      <c r="P186" s="122">
        <f t="shared" si="51"/>
        <v>0</v>
      </c>
      <c r="Q186" s="128">
        <f t="shared" si="52"/>
        <v>0</v>
      </c>
      <c r="R186" s="126">
        <f t="shared" si="53"/>
        <v>0</v>
      </c>
      <c r="S186" s="126"/>
      <c r="T186" s="117">
        <f t="shared" si="54"/>
        <v>0</v>
      </c>
      <c r="U186" s="117">
        <f t="shared" si="55"/>
        <v>0</v>
      </c>
      <c r="V186" s="117">
        <f>IF(P186&gt;0,SUM('Расчет ФОТ'!P186:S186)*'Расчет ФОТ'!$V$5,0)</f>
        <v>0</v>
      </c>
      <c r="W186" s="121">
        <f t="shared" si="56"/>
        <v>0</v>
      </c>
      <c r="X186" s="117">
        <f t="shared" si="57"/>
        <v>0</v>
      </c>
      <c r="Y186" s="129">
        <f t="shared" si="58"/>
        <v>0</v>
      </c>
      <c r="Z186" s="143" t="str">
        <f>IF(Y186&gt;0,IF(Калькуляция!$C$2='Статистическая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86" s="147" t="str">
        <f t="shared" si="59"/>
        <v/>
      </c>
      <c r="AD186" s="173">
        <f t="shared" si="60"/>
        <v>0</v>
      </c>
    </row>
    <row r="187" spans="2:30" x14ac:dyDescent="0.25">
      <c r="B187" s="102"/>
      <c r="C187" s="115"/>
      <c r="D187" s="150"/>
      <c r="E187" s="101"/>
      <c r="F187" s="101"/>
      <c r="G187" s="103"/>
      <c r="H187" s="103"/>
      <c r="I187" s="103"/>
      <c r="J187" s="122">
        <f t="shared" si="46"/>
        <v>0</v>
      </c>
      <c r="K187" s="127"/>
      <c r="L187" s="117">
        <f t="shared" si="47"/>
        <v>0</v>
      </c>
      <c r="M187" s="117">
        <f t="shared" si="48"/>
        <v>0</v>
      </c>
      <c r="N187" s="117">
        <f t="shared" si="49"/>
        <v>0</v>
      </c>
      <c r="O187" s="117">
        <f t="shared" si="50"/>
        <v>0</v>
      </c>
      <c r="P187" s="122">
        <f t="shared" si="51"/>
        <v>0</v>
      </c>
      <c r="Q187" s="128">
        <f t="shared" si="52"/>
        <v>0</v>
      </c>
      <c r="R187" s="126">
        <f t="shared" si="53"/>
        <v>0</v>
      </c>
      <c r="S187" s="126"/>
      <c r="T187" s="117">
        <f t="shared" si="54"/>
        <v>0</v>
      </c>
      <c r="U187" s="117">
        <f t="shared" si="55"/>
        <v>0</v>
      </c>
      <c r="V187" s="117">
        <f>IF(P187&gt;0,SUM('Расчет ФОТ'!P187:S187)*'Расчет ФОТ'!$V$5,0)</f>
        <v>0</v>
      </c>
      <c r="W187" s="121">
        <f t="shared" si="56"/>
        <v>0</v>
      </c>
      <c r="X187" s="117">
        <f t="shared" si="57"/>
        <v>0</v>
      </c>
      <c r="Y187" s="129">
        <f t="shared" si="58"/>
        <v>0</v>
      </c>
      <c r="Z187" s="143" t="str">
        <f>IF(Y187&gt;0,IF(Калькуляция!$C$2='Статистическая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87" s="147" t="str">
        <f t="shared" si="59"/>
        <v/>
      </c>
      <c r="AD187" s="173">
        <f t="shared" si="60"/>
        <v>0</v>
      </c>
    </row>
    <row r="188" spans="2:30" x14ac:dyDescent="0.25">
      <c r="B188" s="102"/>
      <c r="C188" s="115"/>
      <c r="D188" s="150"/>
      <c r="E188" s="101"/>
      <c r="F188" s="101"/>
      <c r="G188" s="103"/>
      <c r="H188" s="103"/>
      <c r="I188" s="103"/>
      <c r="J188" s="122">
        <f t="shared" si="46"/>
        <v>0</v>
      </c>
      <c r="K188" s="127"/>
      <c r="L188" s="117">
        <f t="shared" si="47"/>
        <v>0</v>
      </c>
      <c r="M188" s="117">
        <f t="shared" si="48"/>
        <v>0</v>
      </c>
      <c r="N188" s="117">
        <f t="shared" si="49"/>
        <v>0</v>
      </c>
      <c r="O188" s="117">
        <f t="shared" si="50"/>
        <v>0</v>
      </c>
      <c r="P188" s="122">
        <f t="shared" si="51"/>
        <v>0</v>
      </c>
      <c r="Q188" s="128">
        <f t="shared" si="52"/>
        <v>0</v>
      </c>
      <c r="R188" s="126">
        <f t="shared" si="53"/>
        <v>0</v>
      </c>
      <c r="S188" s="126"/>
      <c r="T188" s="117">
        <f t="shared" si="54"/>
        <v>0</v>
      </c>
      <c r="U188" s="117">
        <f t="shared" si="55"/>
        <v>0</v>
      </c>
      <c r="V188" s="117">
        <f>IF(P188&gt;0,SUM('Расчет ФОТ'!P188:S188)*'Расчет ФОТ'!$V$5,0)</f>
        <v>0</v>
      </c>
      <c r="W188" s="121">
        <f t="shared" si="56"/>
        <v>0</v>
      </c>
      <c r="X188" s="117">
        <f t="shared" si="57"/>
        <v>0</v>
      </c>
      <c r="Y188" s="129">
        <f t="shared" si="58"/>
        <v>0</v>
      </c>
      <c r="Z188" s="143" t="str">
        <f>IF(Y188&gt;0,IF(Калькуляция!$C$2='Статистическая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88" s="147" t="str">
        <f t="shared" si="59"/>
        <v/>
      </c>
      <c r="AD188" s="173">
        <f t="shared" si="60"/>
        <v>0</v>
      </c>
    </row>
    <row r="189" spans="2:30" x14ac:dyDescent="0.25">
      <c r="B189" s="102"/>
      <c r="C189" s="115"/>
      <c r="D189" s="150"/>
      <c r="E189" s="101"/>
      <c r="F189" s="101"/>
      <c r="G189" s="103"/>
      <c r="H189" s="103"/>
      <c r="I189" s="103"/>
      <c r="J189" s="122">
        <f t="shared" si="46"/>
        <v>0</v>
      </c>
      <c r="K189" s="127"/>
      <c r="L189" s="117">
        <f t="shared" si="47"/>
        <v>0</v>
      </c>
      <c r="M189" s="117">
        <f t="shared" si="48"/>
        <v>0</v>
      </c>
      <c r="N189" s="117">
        <f t="shared" si="49"/>
        <v>0</v>
      </c>
      <c r="O189" s="117">
        <f t="shared" si="50"/>
        <v>0</v>
      </c>
      <c r="P189" s="122">
        <f t="shared" si="51"/>
        <v>0</v>
      </c>
      <c r="Q189" s="128">
        <f t="shared" si="52"/>
        <v>0</v>
      </c>
      <c r="R189" s="126">
        <f t="shared" si="53"/>
        <v>0</v>
      </c>
      <c r="S189" s="126"/>
      <c r="T189" s="117">
        <f t="shared" si="54"/>
        <v>0</v>
      </c>
      <c r="U189" s="117">
        <f t="shared" si="55"/>
        <v>0</v>
      </c>
      <c r="V189" s="117">
        <f>IF(P189&gt;0,SUM('Расчет ФОТ'!P189:S189)*'Расчет ФОТ'!$V$5,0)</f>
        <v>0</v>
      </c>
      <c r="W189" s="121">
        <f t="shared" si="56"/>
        <v>0</v>
      </c>
      <c r="X189" s="117">
        <f t="shared" si="57"/>
        <v>0</v>
      </c>
      <c r="Y189" s="129">
        <f t="shared" si="58"/>
        <v>0</v>
      </c>
      <c r="Z189" s="143" t="str">
        <f>IF(Y189&gt;0,IF(Калькуляция!$C$2='Статистическая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89" s="147" t="str">
        <f t="shared" si="59"/>
        <v/>
      </c>
      <c r="AD189" s="173">
        <f t="shared" si="60"/>
        <v>0</v>
      </c>
    </row>
    <row r="190" spans="2:30" x14ac:dyDescent="0.25">
      <c r="B190" s="102"/>
      <c r="C190" s="115"/>
      <c r="D190" s="150"/>
      <c r="E190" s="101"/>
      <c r="F190" s="101"/>
      <c r="G190" s="103"/>
      <c r="H190" s="103"/>
      <c r="I190" s="103"/>
      <c r="J190" s="122">
        <f t="shared" si="46"/>
        <v>0</v>
      </c>
      <c r="K190" s="127"/>
      <c r="L190" s="117">
        <f t="shared" si="47"/>
        <v>0</v>
      </c>
      <c r="M190" s="117">
        <f t="shared" si="48"/>
        <v>0</v>
      </c>
      <c r="N190" s="117">
        <f t="shared" si="49"/>
        <v>0</v>
      </c>
      <c r="O190" s="117">
        <f t="shared" si="50"/>
        <v>0</v>
      </c>
      <c r="P190" s="122">
        <f t="shared" si="51"/>
        <v>0</v>
      </c>
      <c r="Q190" s="128">
        <f t="shared" si="52"/>
        <v>0</v>
      </c>
      <c r="R190" s="126">
        <f t="shared" si="53"/>
        <v>0</v>
      </c>
      <c r="S190" s="126"/>
      <c r="T190" s="117">
        <f t="shared" si="54"/>
        <v>0</v>
      </c>
      <c r="U190" s="117">
        <f t="shared" si="55"/>
        <v>0</v>
      </c>
      <c r="V190" s="117">
        <f>IF(P190&gt;0,SUM('Расчет ФОТ'!P190:S190)*'Расчет ФОТ'!$V$5,0)</f>
        <v>0</v>
      </c>
      <c r="W190" s="121">
        <f t="shared" si="56"/>
        <v>0</v>
      </c>
      <c r="X190" s="117">
        <f t="shared" si="57"/>
        <v>0</v>
      </c>
      <c r="Y190" s="129">
        <f t="shared" si="58"/>
        <v>0</v>
      </c>
      <c r="Z190" s="143" t="str">
        <f>IF(Y190&gt;0,IF(Калькуляция!$C$2='Статистическая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90" s="147" t="str">
        <f t="shared" si="59"/>
        <v/>
      </c>
      <c r="AD190" s="173">
        <f t="shared" si="60"/>
        <v>0</v>
      </c>
    </row>
    <row r="191" spans="2:30" x14ac:dyDescent="0.25">
      <c r="B191" s="102"/>
      <c r="C191" s="115"/>
      <c r="D191" s="150"/>
      <c r="E191" s="101"/>
      <c r="F191" s="101"/>
      <c r="G191" s="103"/>
      <c r="H191" s="103"/>
      <c r="I191" s="103"/>
      <c r="J191" s="122">
        <f t="shared" si="46"/>
        <v>0</v>
      </c>
      <c r="K191" s="127"/>
      <c r="L191" s="117">
        <f t="shared" si="47"/>
        <v>0</v>
      </c>
      <c r="M191" s="117">
        <f t="shared" si="48"/>
        <v>0</v>
      </c>
      <c r="N191" s="117">
        <f t="shared" si="49"/>
        <v>0</v>
      </c>
      <c r="O191" s="117">
        <f t="shared" si="50"/>
        <v>0</v>
      </c>
      <c r="P191" s="122">
        <f t="shared" si="51"/>
        <v>0</v>
      </c>
      <c r="Q191" s="128">
        <f t="shared" si="52"/>
        <v>0</v>
      </c>
      <c r="R191" s="126">
        <f t="shared" si="53"/>
        <v>0</v>
      </c>
      <c r="S191" s="126"/>
      <c r="T191" s="117">
        <f t="shared" si="54"/>
        <v>0</v>
      </c>
      <c r="U191" s="117">
        <f t="shared" si="55"/>
        <v>0</v>
      </c>
      <c r="V191" s="117">
        <f>IF(P191&gt;0,SUM('Расчет ФОТ'!P191:S191)*'Расчет ФОТ'!$V$5,0)</f>
        <v>0</v>
      </c>
      <c r="W191" s="121">
        <f t="shared" si="56"/>
        <v>0</v>
      </c>
      <c r="X191" s="117">
        <f t="shared" si="57"/>
        <v>0</v>
      </c>
      <c r="Y191" s="129">
        <f t="shared" si="58"/>
        <v>0</v>
      </c>
      <c r="Z191" s="143" t="str">
        <f>IF(Y191&gt;0,IF(Калькуляция!$C$2='Статистическая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91" s="147" t="str">
        <f t="shared" si="59"/>
        <v/>
      </c>
      <c r="AD191" s="173">
        <f t="shared" si="60"/>
        <v>0</v>
      </c>
    </row>
    <row r="192" spans="2:30" x14ac:dyDescent="0.25">
      <c r="B192" s="102"/>
      <c r="C192" s="115"/>
      <c r="D192" s="150"/>
      <c r="E192" s="101"/>
      <c r="F192" s="101"/>
      <c r="G192" s="103"/>
      <c r="H192" s="103"/>
      <c r="I192" s="103"/>
      <c r="J192" s="122">
        <f t="shared" si="46"/>
        <v>0</v>
      </c>
      <c r="K192" s="127"/>
      <c r="L192" s="117">
        <f t="shared" si="47"/>
        <v>0</v>
      </c>
      <c r="M192" s="117">
        <f t="shared" si="48"/>
        <v>0</v>
      </c>
      <c r="N192" s="117">
        <f t="shared" si="49"/>
        <v>0</v>
      </c>
      <c r="O192" s="117">
        <f t="shared" si="50"/>
        <v>0</v>
      </c>
      <c r="P192" s="122">
        <f t="shared" si="51"/>
        <v>0</v>
      </c>
      <c r="Q192" s="128">
        <f t="shared" si="52"/>
        <v>0</v>
      </c>
      <c r="R192" s="126">
        <f t="shared" si="53"/>
        <v>0</v>
      </c>
      <c r="S192" s="126"/>
      <c r="T192" s="117">
        <f t="shared" si="54"/>
        <v>0</v>
      </c>
      <c r="U192" s="117">
        <f t="shared" si="55"/>
        <v>0</v>
      </c>
      <c r="V192" s="117">
        <f>IF(P192&gt;0,SUM('Расчет ФОТ'!P192:S192)*'Расчет ФОТ'!$V$5,0)</f>
        <v>0</v>
      </c>
      <c r="W192" s="121">
        <f t="shared" si="56"/>
        <v>0</v>
      </c>
      <c r="X192" s="117">
        <f t="shared" si="57"/>
        <v>0</v>
      </c>
      <c r="Y192" s="129">
        <f t="shared" si="58"/>
        <v>0</v>
      </c>
      <c r="Z192" s="143" t="str">
        <f>IF(Y192&gt;0,IF(Калькуляция!$C$2='Статистическая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92" s="147" t="str">
        <f t="shared" si="59"/>
        <v/>
      </c>
      <c r="AD192" s="173">
        <f t="shared" si="60"/>
        <v>0</v>
      </c>
    </row>
    <row r="193" spans="2:30" x14ac:dyDescent="0.25">
      <c r="B193" s="102"/>
      <c r="C193" s="115"/>
      <c r="D193" s="150"/>
      <c r="E193" s="101"/>
      <c r="F193" s="101"/>
      <c r="G193" s="103"/>
      <c r="H193" s="103"/>
      <c r="I193" s="103"/>
      <c r="J193" s="122">
        <f t="shared" si="46"/>
        <v>0</v>
      </c>
      <c r="K193" s="127"/>
      <c r="L193" s="117">
        <f t="shared" si="47"/>
        <v>0</v>
      </c>
      <c r="M193" s="117">
        <f t="shared" si="48"/>
        <v>0</v>
      </c>
      <c r="N193" s="117">
        <f t="shared" si="49"/>
        <v>0</v>
      </c>
      <c r="O193" s="117">
        <f t="shared" si="50"/>
        <v>0</v>
      </c>
      <c r="P193" s="122">
        <f t="shared" si="51"/>
        <v>0</v>
      </c>
      <c r="Q193" s="128">
        <f t="shared" si="52"/>
        <v>0</v>
      </c>
      <c r="R193" s="126">
        <f t="shared" si="53"/>
        <v>0</v>
      </c>
      <c r="S193" s="126"/>
      <c r="T193" s="117">
        <f t="shared" si="54"/>
        <v>0</v>
      </c>
      <c r="U193" s="117">
        <f t="shared" si="55"/>
        <v>0</v>
      </c>
      <c r="V193" s="117">
        <f>IF(P193&gt;0,SUM('Расчет ФОТ'!P193:S193)*'Расчет ФОТ'!$V$5,0)</f>
        <v>0</v>
      </c>
      <c r="W193" s="121">
        <f t="shared" si="56"/>
        <v>0</v>
      </c>
      <c r="X193" s="117">
        <f t="shared" si="57"/>
        <v>0</v>
      </c>
      <c r="Y193" s="129">
        <f t="shared" si="58"/>
        <v>0</v>
      </c>
      <c r="Z193" s="143" t="str">
        <f>IF(Y193&gt;0,IF(Калькуляция!$C$2='Статистическая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93" s="147" t="str">
        <f t="shared" si="59"/>
        <v/>
      </c>
      <c r="AD193" s="173">
        <f t="shared" si="60"/>
        <v>0</v>
      </c>
    </row>
    <row r="194" spans="2:30" x14ac:dyDescent="0.25">
      <c r="B194" s="102"/>
      <c r="C194" s="115"/>
      <c r="D194" s="150"/>
      <c r="E194" s="101"/>
      <c r="F194" s="101"/>
      <c r="G194" s="103"/>
      <c r="H194" s="103"/>
      <c r="I194" s="103"/>
      <c r="J194" s="122">
        <f t="shared" si="46"/>
        <v>0</v>
      </c>
      <c r="K194" s="127"/>
      <c r="L194" s="117">
        <f t="shared" si="47"/>
        <v>0</v>
      </c>
      <c r="M194" s="117">
        <f t="shared" si="48"/>
        <v>0</v>
      </c>
      <c r="N194" s="117">
        <f t="shared" si="49"/>
        <v>0</v>
      </c>
      <c r="O194" s="117">
        <f t="shared" si="50"/>
        <v>0</v>
      </c>
      <c r="P194" s="122">
        <f t="shared" si="51"/>
        <v>0</v>
      </c>
      <c r="Q194" s="128">
        <f t="shared" si="52"/>
        <v>0</v>
      </c>
      <c r="R194" s="126">
        <f t="shared" si="53"/>
        <v>0</v>
      </c>
      <c r="S194" s="126"/>
      <c r="T194" s="117">
        <f t="shared" si="54"/>
        <v>0</v>
      </c>
      <c r="U194" s="117">
        <f t="shared" si="55"/>
        <v>0</v>
      </c>
      <c r="V194" s="117">
        <f>IF(P194&gt;0,SUM('Расчет ФОТ'!P194:S194)*'Расчет ФОТ'!$V$5,0)</f>
        <v>0</v>
      </c>
      <c r="W194" s="121">
        <f t="shared" si="56"/>
        <v>0</v>
      </c>
      <c r="X194" s="117">
        <f t="shared" si="57"/>
        <v>0</v>
      </c>
      <c r="Y194" s="129">
        <f t="shared" si="58"/>
        <v>0</v>
      </c>
      <c r="Z194" s="143" t="str">
        <f>IF(Y194&gt;0,IF(Калькуляция!$C$2='Статистическая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94" s="147" t="str">
        <f t="shared" si="59"/>
        <v/>
      </c>
      <c r="AD194" s="173">
        <f t="shared" si="60"/>
        <v>0</v>
      </c>
    </row>
    <row r="195" spans="2:30" x14ac:dyDescent="0.25">
      <c r="B195" s="102"/>
      <c r="C195" s="115"/>
      <c r="D195" s="150"/>
      <c r="E195" s="101"/>
      <c r="F195" s="101"/>
      <c r="G195" s="103"/>
      <c r="H195" s="103"/>
      <c r="I195" s="103"/>
      <c r="J195" s="122">
        <f t="shared" si="46"/>
        <v>0</v>
      </c>
      <c r="K195" s="127"/>
      <c r="L195" s="117">
        <f t="shared" si="47"/>
        <v>0</v>
      </c>
      <c r="M195" s="117">
        <f t="shared" si="48"/>
        <v>0</v>
      </c>
      <c r="N195" s="117">
        <f t="shared" si="49"/>
        <v>0</v>
      </c>
      <c r="O195" s="117">
        <f t="shared" si="50"/>
        <v>0</v>
      </c>
      <c r="P195" s="122">
        <f t="shared" si="51"/>
        <v>0</v>
      </c>
      <c r="Q195" s="128">
        <f t="shared" si="52"/>
        <v>0</v>
      </c>
      <c r="R195" s="126">
        <f t="shared" si="53"/>
        <v>0</v>
      </c>
      <c r="S195" s="126"/>
      <c r="T195" s="117">
        <f t="shared" si="54"/>
        <v>0</v>
      </c>
      <c r="U195" s="117">
        <f t="shared" si="55"/>
        <v>0</v>
      </c>
      <c r="V195" s="117">
        <f>IF(P195&gt;0,SUM('Расчет ФОТ'!P195:S195)*'Расчет ФОТ'!$V$5,0)</f>
        <v>0</v>
      </c>
      <c r="W195" s="121">
        <f t="shared" si="56"/>
        <v>0</v>
      </c>
      <c r="X195" s="117">
        <f t="shared" si="57"/>
        <v>0</v>
      </c>
      <c r="Y195" s="129">
        <f t="shared" si="58"/>
        <v>0</v>
      </c>
      <c r="Z195" s="143" t="str">
        <f>IF(Y195&gt;0,IF(Калькуляция!$C$2='Статистическая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95" s="147" t="str">
        <f t="shared" si="59"/>
        <v/>
      </c>
      <c r="AD195" s="173">
        <f t="shared" si="60"/>
        <v>0</v>
      </c>
    </row>
    <row r="196" spans="2:30" x14ac:dyDescent="0.25">
      <c r="B196" s="102"/>
      <c r="C196" s="115"/>
      <c r="D196" s="150"/>
      <c r="E196" s="101"/>
      <c r="F196" s="101"/>
      <c r="G196" s="103"/>
      <c r="H196" s="103"/>
      <c r="I196" s="103"/>
      <c r="J196" s="122">
        <f t="shared" si="46"/>
        <v>0</v>
      </c>
      <c r="K196" s="127"/>
      <c r="L196" s="117">
        <f t="shared" si="47"/>
        <v>0</v>
      </c>
      <c r="M196" s="117">
        <f t="shared" si="48"/>
        <v>0</v>
      </c>
      <c r="N196" s="117">
        <f t="shared" si="49"/>
        <v>0</v>
      </c>
      <c r="O196" s="117">
        <f t="shared" si="50"/>
        <v>0</v>
      </c>
      <c r="P196" s="122">
        <f t="shared" si="51"/>
        <v>0</v>
      </c>
      <c r="Q196" s="128">
        <f t="shared" si="52"/>
        <v>0</v>
      </c>
      <c r="R196" s="126">
        <f t="shared" si="53"/>
        <v>0</v>
      </c>
      <c r="S196" s="126"/>
      <c r="T196" s="117">
        <f t="shared" si="54"/>
        <v>0</v>
      </c>
      <c r="U196" s="117">
        <f t="shared" si="55"/>
        <v>0</v>
      </c>
      <c r="V196" s="117">
        <f>IF(P196&gt;0,SUM('Расчет ФОТ'!P196:S196)*'Расчет ФОТ'!$V$5,0)</f>
        <v>0</v>
      </c>
      <c r="W196" s="121">
        <f t="shared" si="56"/>
        <v>0</v>
      </c>
      <c r="X196" s="117">
        <f t="shared" si="57"/>
        <v>0</v>
      </c>
      <c r="Y196" s="129">
        <f t="shared" si="58"/>
        <v>0</v>
      </c>
      <c r="Z196" s="143" t="str">
        <f>IF(Y196&gt;0,IF(Калькуляция!$C$2='Статистическая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96" s="147" t="str">
        <f t="shared" si="59"/>
        <v/>
      </c>
      <c r="AD196" s="173">
        <f t="shared" si="60"/>
        <v>0</v>
      </c>
    </row>
    <row r="197" spans="2:30" x14ac:dyDescent="0.25">
      <c r="B197" s="102"/>
      <c r="C197" s="115"/>
      <c r="D197" s="150"/>
      <c r="E197" s="101"/>
      <c r="F197" s="101"/>
      <c r="G197" s="103"/>
      <c r="H197" s="103"/>
      <c r="I197" s="103"/>
      <c r="J197" s="122">
        <f t="shared" si="46"/>
        <v>0</v>
      </c>
      <c r="K197" s="127"/>
      <c r="L197" s="117">
        <f t="shared" si="47"/>
        <v>0</v>
      </c>
      <c r="M197" s="117">
        <f t="shared" si="48"/>
        <v>0</v>
      </c>
      <c r="N197" s="117">
        <f t="shared" si="49"/>
        <v>0</v>
      </c>
      <c r="O197" s="117">
        <f t="shared" si="50"/>
        <v>0</v>
      </c>
      <c r="P197" s="122">
        <f t="shared" si="51"/>
        <v>0</v>
      </c>
      <c r="Q197" s="128">
        <f t="shared" si="52"/>
        <v>0</v>
      </c>
      <c r="R197" s="126">
        <f t="shared" si="53"/>
        <v>0</v>
      </c>
      <c r="S197" s="126"/>
      <c r="T197" s="117">
        <f t="shared" si="54"/>
        <v>0</v>
      </c>
      <c r="U197" s="117">
        <f t="shared" si="55"/>
        <v>0</v>
      </c>
      <c r="V197" s="117">
        <f>IF(P197&gt;0,SUM('Расчет ФОТ'!P197:S197)*'Расчет ФОТ'!$V$5,0)</f>
        <v>0</v>
      </c>
      <c r="W197" s="121">
        <f t="shared" si="56"/>
        <v>0</v>
      </c>
      <c r="X197" s="117">
        <f t="shared" si="57"/>
        <v>0</v>
      </c>
      <c r="Y197" s="129">
        <f t="shared" si="58"/>
        <v>0</v>
      </c>
      <c r="Z197" s="143" t="str">
        <f>IF(Y197&gt;0,IF(Калькуляция!$C$2='Статистическая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97" s="147" t="str">
        <f t="shared" si="59"/>
        <v/>
      </c>
      <c r="AD197" s="173">
        <f t="shared" si="60"/>
        <v>0</v>
      </c>
    </row>
    <row r="198" spans="2:30" x14ac:dyDescent="0.25">
      <c r="B198" s="102"/>
      <c r="C198" s="115"/>
      <c r="D198" s="150"/>
      <c r="E198" s="101"/>
      <c r="F198" s="101"/>
      <c r="G198" s="103"/>
      <c r="H198" s="103"/>
      <c r="I198" s="103"/>
      <c r="J198" s="122">
        <f t="shared" si="46"/>
        <v>0</v>
      </c>
      <c r="K198" s="127"/>
      <c r="L198" s="117">
        <f t="shared" si="47"/>
        <v>0</v>
      </c>
      <c r="M198" s="117">
        <f t="shared" si="48"/>
        <v>0</v>
      </c>
      <c r="N198" s="117">
        <f t="shared" si="49"/>
        <v>0</v>
      </c>
      <c r="O198" s="117">
        <f t="shared" si="50"/>
        <v>0</v>
      </c>
      <c r="P198" s="122">
        <f t="shared" si="51"/>
        <v>0</v>
      </c>
      <c r="Q198" s="128">
        <f t="shared" si="52"/>
        <v>0</v>
      </c>
      <c r="R198" s="126">
        <f t="shared" si="53"/>
        <v>0</v>
      </c>
      <c r="S198" s="126"/>
      <c r="T198" s="117">
        <f t="shared" si="54"/>
        <v>0</v>
      </c>
      <c r="U198" s="117">
        <f t="shared" si="55"/>
        <v>0</v>
      </c>
      <c r="V198" s="117">
        <f>IF(P198&gt;0,SUM('Расчет ФОТ'!P198:S198)*'Расчет ФОТ'!$V$5,0)</f>
        <v>0</v>
      </c>
      <c r="W198" s="121">
        <f t="shared" si="56"/>
        <v>0</v>
      </c>
      <c r="X198" s="117">
        <f t="shared" si="57"/>
        <v>0</v>
      </c>
      <c r="Y198" s="129">
        <f t="shared" si="58"/>
        <v>0</v>
      </c>
      <c r="Z198" s="143" t="str">
        <f>IF(Y198&gt;0,IF(Калькуляция!$C$2='Статистическая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98" s="147" t="str">
        <f t="shared" si="59"/>
        <v/>
      </c>
      <c r="AD198" s="173">
        <f t="shared" si="60"/>
        <v>0</v>
      </c>
    </row>
    <row r="199" spans="2:30" x14ac:dyDescent="0.25">
      <c r="B199" s="102"/>
      <c r="C199" s="115"/>
      <c r="D199" s="150"/>
      <c r="E199" s="101"/>
      <c r="F199" s="101"/>
      <c r="G199" s="103"/>
      <c r="H199" s="103"/>
      <c r="I199" s="103"/>
      <c r="J199" s="122">
        <f t="shared" si="46"/>
        <v>0</v>
      </c>
      <c r="K199" s="127"/>
      <c r="L199" s="117">
        <f t="shared" si="47"/>
        <v>0</v>
      </c>
      <c r="M199" s="117">
        <f t="shared" si="48"/>
        <v>0</v>
      </c>
      <c r="N199" s="117">
        <f t="shared" si="49"/>
        <v>0</v>
      </c>
      <c r="O199" s="117">
        <f t="shared" si="50"/>
        <v>0</v>
      </c>
      <c r="P199" s="122">
        <f t="shared" si="51"/>
        <v>0</v>
      </c>
      <c r="Q199" s="128">
        <f t="shared" si="52"/>
        <v>0</v>
      </c>
      <c r="R199" s="126">
        <f t="shared" si="53"/>
        <v>0</v>
      </c>
      <c r="S199" s="126"/>
      <c r="T199" s="117">
        <f t="shared" si="54"/>
        <v>0</v>
      </c>
      <c r="U199" s="117">
        <f t="shared" si="55"/>
        <v>0</v>
      </c>
      <c r="V199" s="117">
        <f>IF(P199&gt;0,SUM('Расчет ФОТ'!P199:S199)*'Расчет ФОТ'!$V$5,0)</f>
        <v>0</v>
      </c>
      <c r="W199" s="121">
        <f t="shared" si="56"/>
        <v>0</v>
      </c>
      <c r="X199" s="117">
        <f t="shared" si="57"/>
        <v>0</v>
      </c>
      <c r="Y199" s="129">
        <f t="shared" si="58"/>
        <v>0</v>
      </c>
      <c r="Z199" s="143" t="str">
        <f>IF(Y199&gt;0,IF(Калькуляция!$C$2='Статистическая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99" s="147" t="str">
        <f t="shared" si="59"/>
        <v/>
      </c>
      <c r="AD199" s="173">
        <f t="shared" si="60"/>
        <v>0</v>
      </c>
    </row>
    <row r="200" spans="2:30" x14ac:dyDescent="0.25">
      <c r="B200" s="102"/>
      <c r="C200" s="115"/>
      <c r="D200" s="150"/>
      <c r="E200" s="101"/>
      <c r="F200" s="101"/>
      <c r="G200" s="103"/>
      <c r="H200" s="103"/>
      <c r="I200" s="103"/>
      <c r="J200" s="122">
        <f t="shared" si="46"/>
        <v>0</v>
      </c>
      <c r="K200" s="127"/>
      <c r="L200" s="117">
        <f t="shared" si="47"/>
        <v>0</v>
      </c>
      <c r="M200" s="117">
        <f t="shared" si="48"/>
        <v>0</v>
      </c>
      <c r="N200" s="117">
        <f t="shared" si="49"/>
        <v>0</v>
      </c>
      <c r="O200" s="117">
        <f t="shared" si="50"/>
        <v>0</v>
      </c>
      <c r="P200" s="122">
        <f t="shared" si="51"/>
        <v>0</v>
      </c>
      <c r="Q200" s="128">
        <f t="shared" si="52"/>
        <v>0</v>
      </c>
      <c r="R200" s="126">
        <f t="shared" si="53"/>
        <v>0</v>
      </c>
      <c r="S200" s="126"/>
      <c r="T200" s="117">
        <f t="shared" si="54"/>
        <v>0</v>
      </c>
      <c r="U200" s="117">
        <f t="shared" si="55"/>
        <v>0</v>
      </c>
      <c r="V200" s="117">
        <f>IF(P200&gt;0,SUM('Расчет ФОТ'!P200:S200)*'Расчет ФОТ'!$V$5,0)</f>
        <v>0</v>
      </c>
      <c r="W200" s="121">
        <f t="shared" si="56"/>
        <v>0</v>
      </c>
      <c r="X200" s="117">
        <f t="shared" si="57"/>
        <v>0</v>
      </c>
      <c r="Y200" s="129">
        <f t="shared" si="58"/>
        <v>0</v>
      </c>
      <c r="Z200" s="143" t="str">
        <f>IF(Y200&gt;0,IF(Калькуляция!$C$2='Статистическая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00" s="147" t="str">
        <f t="shared" si="59"/>
        <v/>
      </c>
      <c r="AD200" s="173">
        <f t="shared" si="60"/>
        <v>0</v>
      </c>
    </row>
    <row r="201" spans="2:30" x14ac:dyDescent="0.25">
      <c r="B201" s="102"/>
      <c r="C201" s="115"/>
      <c r="D201" s="150"/>
      <c r="E201" s="101"/>
      <c r="F201" s="101"/>
      <c r="G201" s="103"/>
      <c r="H201" s="103"/>
      <c r="I201" s="103"/>
      <c r="J201" s="122">
        <f t="shared" si="46"/>
        <v>0</v>
      </c>
      <c r="K201" s="127"/>
      <c r="L201" s="117">
        <f t="shared" si="47"/>
        <v>0</v>
      </c>
      <c r="M201" s="117">
        <f t="shared" si="48"/>
        <v>0</v>
      </c>
      <c r="N201" s="117">
        <f t="shared" si="49"/>
        <v>0</v>
      </c>
      <c r="O201" s="117">
        <f t="shared" si="50"/>
        <v>0</v>
      </c>
      <c r="P201" s="122">
        <f t="shared" si="51"/>
        <v>0</v>
      </c>
      <c r="Q201" s="128">
        <f t="shared" si="52"/>
        <v>0</v>
      </c>
      <c r="R201" s="126">
        <f t="shared" si="53"/>
        <v>0</v>
      </c>
      <c r="S201" s="126"/>
      <c r="T201" s="117">
        <f t="shared" si="54"/>
        <v>0</v>
      </c>
      <c r="U201" s="117">
        <f t="shared" si="55"/>
        <v>0</v>
      </c>
      <c r="V201" s="117">
        <f>IF(P201&gt;0,SUM('Расчет ФОТ'!P201:S201)*'Расчет ФОТ'!$V$5,0)</f>
        <v>0</v>
      </c>
      <c r="W201" s="121">
        <f t="shared" si="56"/>
        <v>0</v>
      </c>
      <c r="X201" s="117">
        <f t="shared" si="57"/>
        <v>0</v>
      </c>
      <c r="Y201" s="129">
        <f t="shared" si="58"/>
        <v>0</v>
      </c>
      <c r="Z201" s="143" t="str">
        <f>IF(Y201&gt;0,IF(Калькуляция!$C$2='Статистическая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01" s="147" t="str">
        <f t="shared" si="59"/>
        <v/>
      </c>
      <c r="AD201" s="173">
        <f t="shared" si="60"/>
        <v>0</v>
      </c>
    </row>
    <row r="202" spans="2:30" x14ac:dyDescent="0.25">
      <c r="B202" s="102"/>
      <c r="C202" s="115"/>
      <c r="D202" s="150"/>
      <c r="E202" s="101"/>
      <c r="F202" s="101"/>
      <c r="G202" s="103"/>
      <c r="H202" s="103"/>
      <c r="I202" s="103"/>
      <c r="J202" s="122">
        <f t="shared" si="46"/>
        <v>0</v>
      </c>
      <c r="K202" s="127"/>
      <c r="L202" s="117">
        <f t="shared" si="47"/>
        <v>0</v>
      </c>
      <c r="M202" s="117">
        <f t="shared" si="48"/>
        <v>0</v>
      </c>
      <c r="N202" s="117">
        <f t="shared" si="49"/>
        <v>0</v>
      </c>
      <c r="O202" s="117">
        <f t="shared" si="50"/>
        <v>0</v>
      </c>
      <c r="P202" s="122">
        <f t="shared" si="51"/>
        <v>0</v>
      </c>
      <c r="Q202" s="128">
        <f t="shared" si="52"/>
        <v>0</v>
      </c>
      <c r="R202" s="126">
        <f t="shared" si="53"/>
        <v>0</v>
      </c>
      <c r="S202" s="126"/>
      <c r="T202" s="117">
        <f t="shared" si="54"/>
        <v>0</v>
      </c>
      <c r="U202" s="117">
        <f t="shared" si="55"/>
        <v>0</v>
      </c>
      <c r="V202" s="117">
        <f>IF(P202&gt;0,SUM('Расчет ФОТ'!P202:S202)*'Расчет ФОТ'!$V$5,0)</f>
        <v>0</v>
      </c>
      <c r="W202" s="121">
        <f t="shared" si="56"/>
        <v>0</v>
      </c>
      <c r="X202" s="117">
        <f t="shared" si="57"/>
        <v>0</v>
      </c>
      <c r="Y202" s="129">
        <f t="shared" si="58"/>
        <v>0</v>
      </c>
      <c r="Z202" s="143" t="str">
        <f>IF(Y202&gt;0,IF(Калькуляция!$C$2='Статистическая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02" s="147" t="str">
        <f t="shared" si="59"/>
        <v/>
      </c>
      <c r="AD202" s="173">
        <f t="shared" si="60"/>
        <v>0</v>
      </c>
    </row>
    <row r="203" spans="2:30" x14ac:dyDescent="0.25">
      <c r="B203" s="102"/>
      <c r="C203" s="115"/>
      <c r="D203" s="150"/>
      <c r="E203" s="101"/>
      <c r="F203" s="101"/>
      <c r="G203" s="103"/>
      <c r="H203" s="103"/>
      <c r="I203" s="103"/>
      <c r="J203" s="122">
        <f t="shared" si="46"/>
        <v>0</v>
      </c>
      <c r="K203" s="127"/>
      <c r="L203" s="117">
        <f t="shared" si="47"/>
        <v>0</v>
      </c>
      <c r="M203" s="117">
        <f t="shared" si="48"/>
        <v>0</v>
      </c>
      <c r="N203" s="117">
        <f t="shared" si="49"/>
        <v>0</v>
      </c>
      <c r="O203" s="117">
        <f t="shared" si="50"/>
        <v>0</v>
      </c>
      <c r="P203" s="122">
        <f t="shared" si="51"/>
        <v>0</v>
      </c>
      <c r="Q203" s="128">
        <f t="shared" si="52"/>
        <v>0</v>
      </c>
      <c r="R203" s="126">
        <f t="shared" si="53"/>
        <v>0</v>
      </c>
      <c r="S203" s="126"/>
      <c r="T203" s="117">
        <f t="shared" si="54"/>
        <v>0</v>
      </c>
      <c r="U203" s="117">
        <f t="shared" si="55"/>
        <v>0</v>
      </c>
      <c r="V203" s="117">
        <f>IF(P203&gt;0,SUM('Расчет ФОТ'!P203:S203)*'Расчет ФОТ'!$V$5,0)</f>
        <v>0</v>
      </c>
      <c r="W203" s="121">
        <f t="shared" si="56"/>
        <v>0</v>
      </c>
      <c r="X203" s="117">
        <f t="shared" si="57"/>
        <v>0</v>
      </c>
      <c r="Y203" s="129">
        <f t="shared" si="58"/>
        <v>0</v>
      </c>
      <c r="Z203" s="143" t="str">
        <f>IF(Y203&gt;0,IF(Калькуляция!$C$2='Статистическая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03" s="147" t="str">
        <f t="shared" si="59"/>
        <v/>
      </c>
      <c r="AD203" s="173">
        <f t="shared" si="60"/>
        <v>0</v>
      </c>
    </row>
    <row r="204" spans="2:30" x14ac:dyDescent="0.25">
      <c r="B204" s="102"/>
      <c r="C204" s="115"/>
      <c r="D204" s="150"/>
      <c r="E204" s="101"/>
      <c r="F204" s="101"/>
      <c r="G204" s="103"/>
      <c r="H204" s="103"/>
      <c r="I204" s="103"/>
      <c r="J204" s="122">
        <f t="shared" si="46"/>
        <v>0</v>
      </c>
      <c r="K204" s="127"/>
      <c r="L204" s="117">
        <f t="shared" si="47"/>
        <v>0</v>
      </c>
      <c r="M204" s="117">
        <f t="shared" si="48"/>
        <v>0</v>
      </c>
      <c r="N204" s="117">
        <f t="shared" si="49"/>
        <v>0</v>
      </c>
      <c r="O204" s="117">
        <f t="shared" si="50"/>
        <v>0</v>
      </c>
      <c r="P204" s="122">
        <f t="shared" si="51"/>
        <v>0</v>
      </c>
      <c r="Q204" s="128">
        <f t="shared" si="52"/>
        <v>0</v>
      </c>
      <c r="R204" s="126">
        <f t="shared" si="53"/>
        <v>0</v>
      </c>
      <c r="S204" s="126"/>
      <c r="T204" s="117">
        <f t="shared" si="54"/>
        <v>0</v>
      </c>
      <c r="U204" s="117">
        <f t="shared" si="55"/>
        <v>0</v>
      </c>
      <c r="V204" s="117">
        <f>IF(P204&gt;0,SUM('Расчет ФОТ'!P204:S204)*'Расчет ФОТ'!$V$5,0)</f>
        <v>0</v>
      </c>
      <c r="W204" s="121">
        <f t="shared" si="56"/>
        <v>0</v>
      </c>
      <c r="X204" s="117">
        <f t="shared" si="57"/>
        <v>0</v>
      </c>
      <c r="Y204" s="129">
        <f t="shared" si="58"/>
        <v>0</v>
      </c>
      <c r="Z204" s="143" t="str">
        <f>IF(Y204&gt;0,IF(Калькуляция!$C$2='Статистическая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04" s="147" t="str">
        <f t="shared" si="59"/>
        <v/>
      </c>
      <c r="AD204" s="173">
        <f t="shared" si="60"/>
        <v>0</v>
      </c>
    </row>
    <row r="205" spans="2:30" x14ac:dyDescent="0.25">
      <c r="B205" s="102"/>
      <c r="C205" s="115"/>
      <c r="D205" s="150"/>
      <c r="E205" s="101"/>
      <c r="F205" s="101"/>
      <c r="G205" s="103"/>
      <c r="H205" s="103"/>
      <c r="I205" s="103"/>
      <c r="J205" s="122">
        <f t="shared" si="46"/>
        <v>0</v>
      </c>
      <c r="K205" s="127"/>
      <c r="L205" s="117">
        <f t="shared" si="47"/>
        <v>0</v>
      </c>
      <c r="M205" s="117">
        <f t="shared" si="48"/>
        <v>0</v>
      </c>
      <c r="N205" s="117">
        <f t="shared" si="49"/>
        <v>0</v>
      </c>
      <c r="O205" s="117">
        <f t="shared" si="50"/>
        <v>0</v>
      </c>
      <c r="P205" s="122">
        <f t="shared" si="51"/>
        <v>0</v>
      </c>
      <c r="Q205" s="128">
        <f t="shared" si="52"/>
        <v>0</v>
      </c>
      <c r="R205" s="126">
        <f t="shared" si="53"/>
        <v>0</v>
      </c>
      <c r="S205" s="126"/>
      <c r="T205" s="117">
        <f t="shared" si="54"/>
        <v>0</v>
      </c>
      <c r="U205" s="117">
        <f t="shared" si="55"/>
        <v>0</v>
      </c>
      <c r="V205" s="117">
        <f>IF(P205&gt;0,SUM('Расчет ФОТ'!P205:S205)*'Расчет ФОТ'!$V$5,0)</f>
        <v>0</v>
      </c>
      <c r="W205" s="121">
        <f t="shared" si="56"/>
        <v>0</v>
      </c>
      <c r="X205" s="117">
        <f t="shared" si="57"/>
        <v>0</v>
      </c>
      <c r="Y205" s="129">
        <f t="shared" si="58"/>
        <v>0</v>
      </c>
      <c r="Z205" s="143" t="str">
        <f>IF(Y205&gt;0,IF(Калькуляция!$C$2='Статистическая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05" s="147" t="str">
        <f t="shared" si="59"/>
        <v/>
      </c>
      <c r="AD205" s="173">
        <f t="shared" si="60"/>
        <v>0</v>
      </c>
    </row>
    <row r="206" spans="2:30" x14ac:dyDescent="0.25">
      <c r="B206" s="102"/>
      <c r="C206" s="115"/>
      <c r="D206" s="150"/>
      <c r="E206" s="101"/>
      <c r="F206" s="101"/>
      <c r="G206" s="103"/>
      <c r="H206" s="103"/>
      <c r="I206" s="103"/>
      <c r="J206" s="122">
        <f t="shared" ref="J206:J207" si="61">I206*H206*G206*C206</f>
        <v>0</v>
      </c>
      <c r="K206" s="127"/>
      <c r="L206" s="117">
        <f t="shared" ref="L206:L207" si="62">IF(H206&gt;0,K206/H206,)</f>
        <v>0</v>
      </c>
      <c r="M206" s="117">
        <f t="shared" ref="M206:M207" si="63">IF(G206&gt;0,L206/G206,)</f>
        <v>0</v>
      </c>
      <c r="N206" s="117">
        <f t="shared" ref="N206:N207" si="64">C206*K206</f>
        <v>0</v>
      </c>
      <c r="O206" s="117">
        <f t="shared" ref="O206:O207" si="65">N206*I206</f>
        <v>0</v>
      </c>
      <c r="P206" s="122">
        <f t="shared" ref="P206:P207" si="66">O206/0.87</f>
        <v>0</v>
      </c>
      <c r="Q206" s="128">
        <f t="shared" ref="Q206:Q207" si="67">IF(L206&gt;0,L206/0.87*14/30*H206/12*I206*C206,)</f>
        <v>0</v>
      </c>
      <c r="R206" s="126">
        <f t="shared" ref="R206:R207" si="68">IF(J206&gt;0,(P206+Q206)/J206/29.3*28*100%/12*J206,0)</f>
        <v>0</v>
      </c>
      <c r="S206" s="126"/>
      <c r="T206" s="117">
        <f t="shared" ref="T206:T207" si="69">SUM(P206:S206)*2/730*3</f>
        <v>0</v>
      </c>
      <c r="U206" s="117">
        <f t="shared" ref="U206:U207" si="70">SUM(P206:T206)*13%</f>
        <v>0</v>
      </c>
      <c r="V206" s="117">
        <f>IF(P206&gt;0,SUM('Расчет ФОТ'!P206:S206)*'Расчет ФОТ'!$V$5,0)</f>
        <v>0</v>
      </c>
      <c r="W206" s="121">
        <f t="shared" si="7"/>
        <v>0</v>
      </c>
      <c r="X206" s="117">
        <f t="shared" si="8"/>
        <v>0</v>
      </c>
      <c r="Y206" s="129">
        <f t="shared" si="9"/>
        <v>0</v>
      </c>
      <c r="Z206" s="143" t="str">
        <f>IF(Y206&gt;0,IF(Калькуляция!$C$2='Статистическая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06" s="147" t="str">
        <f t="shared" ref="AA206:AA207" si="71">IF(Y206&gt;0,(Y206-Z206)/Z206,"")</f>
        <v/>
      </c>
      <c r="AD206" s="173">
        <f t="shared" si="14"/>
        <v>0</v>
      </c>
    </row>
    <row r="207" spans="2:30" x14ac:dyDescent="0.25">
      <c r="B207" s="102"/>
      <c r="C207" s="115"/>
      <c r="D207" s="150"/>
      <c r="E207" s="101"/>
      <c r="F207" s="101"/>
      <c r="G207" s="103"/>
      <c r="H207" s="103"/>
      <c r="I207" s="103"/>
      <c r="J207" s="122">
        <f t="shared" si="61"/>
        <v>0</v>
      </c>
      <c r="K207" s="127"/>
      <c r="L207" s="117">
        <f t="shared" si="62"/>
        <v>0</v>
      </c>
      <c r="M207" s="117">
        <f t="shared" si="63"/>
        <v>0</v>
      </c>
      <c r="N207" s="117">
        <f t="shared" si="64"/>
        <v>0</v>
      </c>
      <c r="O207" s="117">
        <f t="shared" si="65"/>
        <v>0</v>
      </c>
      <c r="P207" s="122">
        <f t="shared" si="66"/>
        <v>0</v>
      </c>
      <c r="Q207" s="128">
        <f t="shared" si="67"/>
        <v>0</v>
      </c>
      <c r="R207" s="126">
        <f t="shared" si="68"/>
        <v>0</v>
      </c>
      <c r="S207" s="126"/>
      <c r="T207" s="117">
        <f t="shared" si="69"/>
        <v>0</v>
      </c>
      <c r="U207" s="117">
        <f t="shared" si="70"/>
        <v>0</v>
      </c>
      <c r="V207" s="117">
        <f>IF(P207&gt;0,SUM('Расчет ФОТ'!P207:S207)*'Расчет ФОТ'!$V$5,0)</f>
        <v>0</v>
      </c>
      <c r="W207" s="121">
        <f t="shared" si="7"/>
        <v>0</v>
      </c>
      <c r="X207" s="117">
        <f t="shared" si="8"/>
        <v>0</v>
      </c>
      <c r="Y207" s="129">
        <f t="shared" si="9"/>
        <v>0</v>
      </c>
      <c r="Z207" s="143" t="str">
        <f>IF(Y207&gt;0,IF(Калькуляция!$C$2='Статистическая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07" s="147" t="str">
        <f t="shared" si="71"/>
        <v/>
      </c>
      <c r="AD207" s="173">
        <f t="shared" si="14"/>
        <v>0</v>
      </c>
    </row>
    <row r="208" spans="2:30" x14ac:dyDescent="0.25">
      <c r="B208" s="102"/>
      <c r="C208" s="115"/>
      <c r="D208" s="150"/>
      <c r="E208" s="101"/>
      <c r="F208" s="101"/>
      <c r="G208" s="103"/>
      <c r="H208" s="103"/>
      <c r="I208" s="103"/>
      <c r="J208" s="122">
        <f t="shared" si="10"/>
        <v>0</v>
      </c>
      <c r="K208" s="127"/>
      <c r="L208" s="117">
        <f t="shared" si="1"/>
        <v>0</v>
      </c>
      <c r="M208" s="117">
        <f t="shared" si="2"/>
        <v>0</v>
      </c>
      <c r="N208" s="117">
        <f t="shared" si="15"/>
        <v>0</v>
      </c>
      <c r="O208" s="117">
        <f t="shared" si="3"/>
        <v>0</v>
      </c>
      <c r="P208" s="122">
        <f t="shared" si="4"/>
        <v>0</v>
      </c>
      <c r="Q208" s="128">
        <f t="shared" si="11"/>
        <v>0</v>
      </c>
      <c r="R208" s="126">
        <f t="shared" si="5"/>
        <v>0</v>
      </c>
      <c r="S208" s="126"/>
      <c r="T208" s="117">
        <f t="shared" si="12"/>
        <v>0</v>
      </c>
      <c r="U208" s="117">
        <f t="shared" si="6"/>
        <v>0</v>
      </c>
      <c r="V208" s="117">
        <f>IF(P208&gt;0,SUM('Расчет ФОТ'!P208:S208)*'Расчет ФОТ'!$V$5,0)</f>
        <v>0</v>
      </c>
      <c r="W208" s="121">
        <f t="shared" si="7"/>
        <v>0</v>
      </c>
      <c r="X208" s="117">
        <f t="shared" si="8"/>
        <v>0</v>
      </c>
      <c r="Y208" s="129">
        <f t="shared" si="9"/>
        <v>0</v>
      </c>
      <c r="Z208" s="143" t="str">
        <f>IF(Y208&gt;0,IF(Калькуляция!$C$2='Статистическая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08" s="147" t="str">
        <f t="shared" si="13"/>
        <v/>
      </c>
      <c r="AD208" s="173">
        <f t="shared" si="14"/>
        <v>0</v>
      </c>
    </row>
    <row r="209" spans="2:30" x14ac:dyDescent="0.25">
      <c r="B209" s="102"/>
      <c r="C209" s="115"/>
      <c r="D209" s="150"/>
      <c r="E209" s="101"/>
      <c r="F209" s="101"/>
      <c r="G209" s="103"/>
      <c r="H209" s="103"/>
      <c r="I209" s="103"/>
      <c r="J209" s="122">
        <f t="shared" si="10"/>
        <v>0</v>
      </c>
      <c r="K209" s="127"/>
      <c r="L209" s="117">
        <f t="shared" si="1"/>
        <v>0</v>
      </c>
      <c r="M209" s="117">
        <f t="shared" si="2"/>
        <v>0</v>
      </c>
      <c r="N209" s="117">
        <f>C209*K209</f>
        <v>0</v>
      </c>
      <c r="O209" s="117">
        <f t="shared" si="3"/>
        <v>0</v>
      </c>
      <c r="P209" s="122">
        <f t="shared" si="4"/>
        <v>0</v>
      </c>
      <c r="Q209" s="128">
        <f t="shared" si="11"/>
        <v>0</v>
      </c>
      <c r="R209" s="126">
        <f t="shared" si="5"/>
        <v>0</v>
      </c>
      <c r="S209" s="126"/>
      <c r="T209" s="117">
        <f t="shared" si="12"/>
        <v>0</v>
      </c>
      <c r="U209" s="117">
        <f t="shared" si="6"/>
        <v>0</v>
      </c>
      <c r="V209" s="117">
        <f>IF(P209&gt;0,SUM('Расчет ФОТ'!P209:S209)*'Расчет ФОТ'!$V$5,0)</f>
        <v>0</v>
      </c>
      <c r="W209" s="121">
        <f t="shared" si="7"/>
        <v>0</v>
      </c>
      <c r="X209" s="117">
        <f t="shared" si="8"/>
        <v>0</v>
      </c>
      <c r="Y209" s="129">
        <f t="shared" si="9"/>
        <v>0</v>
      </c>
      <c r="Z209" s="143" t="str">
        <f>IF(Y209&gt;0,IF(Калькуляция!$C$2='Статистическая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09" s="147" t="str">
        <f t="shared" si="13"/>
        <v/>
      </c>
      <c r="AD209" s="173">
        <f t="shared" si="14"/>
        <v>0</v>
      </c>
    </row>
    <row r="210" spans="2:30" ht="16.5" thickBot="1" x14ac:dyDescent="0.3">
      <c r="B210" s="161"/>
      <c r="C210" s="131"/>
      <c r="D210" s="151"/>
      <c r="E210" s="104"/>
      <c r="F210" s="104"/>
      <c r="G210" s="132"/>
      <c r="H210" s="132"/>
      <c r="I210" s="132"/>
      <c r="J210" s="135">
        <f t="shared" si="10"/>
        <v>0</v>
      </c>
      <c r="K210" s="133"/>
      <c r="L210" s="134">
        <f t="shared" si="1"/>
        <v>0</v>
      </c>
      <c r="M210" s="134">
        <f t="shared" si="2"/>
        <v>0</v>
      </c>
      <c r="N210" s="134">
        <f>C210*K210</f>
        <v>0</v>
      </c>
      <c r="O210" s="134">
        <f t="shared" si="3"/>
        <v>0</v>
      </c>
      <c r="P210" s="135">
        <f t="shared" si="4"/>
        <v>0</v>
      </c>
      <c r="Q210" s="136">
        <f t="shared" si="11"/>
        <v>0</v>
      </c>
      <c r="R210" s="137">
        <f t="shared" si="5"/>
        <v>0</v>
      </c>
      <c r="S210" s="137"/>
      <c r="T210" s="134">
        <f t="shared" si="12"/>
        <v>0</v>
      </c>
      <c r="U210" s="134">
        <f t="shared" si="6"/>
        <v>0</v>
      </c>
      <c r="V210" s="135">
        <f>IF(P210&gt;0,SUM('Расчет ФОТ'!P210:S210)*'Расчет ФОТ'!$V$5,0)</f>
        <v>0</v>
      </c>
      <c r="W210" s="138">
        <f t="shared" si="7"/>
        <v>0</v>
      </c>
      <c r="X210" s="134">
        <f t="shared" si="8"/>
        <v>0</v>
      </c>
      <c r="Y210" s="139">
        <f t="shared" si="9"/>
        <v>0</v>
      </c>
      <c r="Z210" s="148" t="str">
        <f>IF(Y210&gt;0,IF(Калькуляция!$C$2='Статистическая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10" s="144" t="str">
        <f t="shared" si="13"/>
        <v/>
      </c>
      <c r="AD210" s="173">
        <f t="shared" si="14"/>
        <v>0</v>
      </c>
    </row>
    <row r="212" spans="2:30" x14ac:dyDescent="0.25">
      <c r="B212" s="118" t="s">
        <v>257</v>
      </c>
      <c r="J212" s="173"/>
    </row>
    <row r="213" spans="2:30" x14ac:dyDescent="0.25">
      <c r="B213" s="160" t="s">
        <v>259</v>
      </c>
      <c r="D213" s="172"/>
      <c r="J213" s="173"/>
    </row>
    <row r="214" spans="2:30" x14ac:dyDescent="0.25">
      <c r="B214" s="160" t="s">
        <v>270</v>
      </c>
      <c r="D214" s="172"/>
      <c r="J214" s="173"/>
    </row>
    <row r="215" spans="2:30" x14ac:dyDescent="0.25">
      <c r="B215" s="160" t="s">
        <v>260</v>
      </c>
      <c r="D215" s="172"/>
      <c r="J215" s="173"/>
    </row>
    <row r="216" spans="2:30" x14ac:dyDescent="0.25">
      <c r="B216" s="160" t="s">
        <v>261</v>
      </c>
      <c r="D216" s="172"/>
    </row>
    <row r="217" spans="2:30" x14ac:dyDescent="0.25">
      <c r="B217" s="160" t="s">
        <v>271</v>
      </c>
      <c r="D217" s="172"/>
      <c r="J217" s="173"/>
      <c r="K217" s="173"/>
    </row>
    <row r="218" spans="2:30" x14ac:dyDescent="0.25">
      <c r="B218" s="160" t="s">
        <v>262</v>
      </c>
      <c r="D218" s="172"/>
    </row>
    <row r="219" spans="2:30" x14ac:dyDescent="0.25">
      <c r="B219" s="160" t="s">
        <v>273</v>
      </c>
      <c r="D219" s="172"/>
      <c r="J219" s="173"/>
    </row>
    <row r="220" spans="2:30" x14ac:dyDescent="0.25">
      <c r="B220" s="160" t="s">
        <v>274</v>
      </c>
      <c r="D220" s="172"/>
    </row>
    <row r="221" spans="2:30" x14ac:dyDescent="0.25">
      <c r="B221" s="160" t="s">
        <v>275</v>
      </c>
      <c r="D221" s="172"/>
      <c r="J221" s="173"/>
    </row>
    <row r="222" spans="2:30" x14ac:dyDescent="0.25">
      <c r="B222" s="160" t="s">
        <v>276</v>
      </c>
      <c r="D222" s="172"/>
    </row>
    <row r="223" spans="2:30" x14ac:dyDescent="0.25">
      <c r="B223" s="160" t="s">
        <v>277</v>
      </c>
      <c r="D223" s="172"/>
    </row>
    <row r="224" spans="2:30" x14ac:dyDescent="0.25">
      <c r="B224" s="160" t="s">
        <v>278</v>
      </c>
      <c r="D224" s="172"/>
    </row>
    <row r="225" spans="2:4" x14ac:dyDescent="0.25">
      <c r="B225" s="160" t="s">
        <v>279</v>
      </c>
      <c r="D225" s="172"/>
    </row>
    <row r="226" spans="2:4" x14ac:dyDescent="0.25">
      <c r="B226" s="160" t="s">
        <v>280</v>
      </c>
      <c r="D226" s="172"/>
    </row>
    <row r="227" spans="2:4" x14ac:dyDescent="0.25">
      <c r="B227" s="160" t="s">
        <v>281</v>
      </c>
      <c r="D227" s="172"/>
    </row>
    <row r="230" spans="2:4" ht="15.75" hidden="1" customHeight="1" x14ac:dyDescent="0.25">
      <c r="B230" s="140" t="s">
        <v>189</v>
      </c>
    </row>
    <row r="231" spans="2:4" ht="15.75" hidden="1" customHeight="1" x14ac:dyDescent="0.25">
      <c r="B231" s="140" t="s">
        <v>285</v>
      </c>
    </row>
    <row r="232" spans="2:4" hidden="1" x14ac:dyDescent="0.25">
      <c r="B232" s="140" t="s">
        <v>286</v>
      </c>
    </row>
  </sheetData>
  <sheetProtection algorithmName="SHA-512" hashValue="B94TAyDDYrHxdDq/GSk/UNBA4T2iRqexLdkpaPVW48qtRj7o3ZUcKgKhtwUWUmsWSASCzkHLpX1Sz63ohUlUGQ==" saltValue="v3ADUJNhp/kHnTHoE5p+tg==" spinCount="100000" sheet="1" formatCells="0" formatColumns="0" formatRows="0" insertColumns="0" insertRows="0" insertHyperlinks="0" deleteColumns="0" deleteRows="0" sort="0" autoFilter="0" pivotTables="0"/>
  <mergeCells count="30">
    <mergeCell ref="Z2:Z5"/>
    <mergeCell ref="AA2:AA5"/>
    <mergeCell ref="Q2:V3"/>
    <mergeCell ref="W2:W3"/>
    <mergeCell ref="Y2:Y3"/>
    <mergeCell ref="L4:L5"/>
    <mergeCell ref="M4:M5"/>
    <mergeCell ref="K3:M3"/>
    <mergeCell ref="N3:P3"/>
    <mergeCell ref="X2:X3"/>
    <mergeCell ref="W4:Y5"/>
    <mergeCell ref="K4:K5"/>
    <mergeCell ref="K2:P2"/>
    <mergeCell ref="O4:O5"/>
    <mergeCell ref="Q4:Q5"/>
    <mergeCell ref="R4:R5"/>
    <mergeCell ref="U4:U5"/>
    <mergeCell ref="P4:P5"/>
    <mergeCell ref="S4:S5"/>
    <mergeCell ref="N4:N5"/>
    <mergeCell ref="J4:J5"/>
    <mergeCell ref="G4:G5"/>
    <mergeCell ref="H4:H5"/>
    <mergeCell ref="F4:F5"/>
    <mergeCell ref="B2:B5"/>
    <mergeCell ref="I4:I5"/>
    <mergeCell ref="C2:J3"/>
    <mergeCell ref="C4:C5"/>
    <mergeCell ref="E4:E5"/>
    <mergeCell ref="D4:D5"/>
  </mergeCells>
  <phoneticPr fontId="14" type="noConversion"/>
  <conditionalFormatting sqref="J9:J210">
    <cfRule type="cellIs" dxfId="4" priority="1" operator="greaterThan">
      <formula>$AD9</formula>
    </cfRule>
    <cfRule type="cellIs" dxfId="3" priority="2" operator="lessThan">
      <formula>$AD9</formula>
    </cfRule>
  </conditionalFormatting>
  <conditionalFormatting sqref="AA6:AA210">
    <cfRule type="cellIs" dxfId="2" priority="92" operator="greaterThan">
      <formula>0</formula>
    </cfRule>
  </conditionalFormatting>
  <conditionalFormatting sqref="AA9:AA210">
    <cfRule type="cellIs" dxfId="1" priority="89" operator="equal">
      <formula>""</formula>
    </cfRule>
    <cfRule type="cellIs" dxfId="0" priority="97" operator="lessThan">
      <formula>0</formula>
    </cfRule>
  </conditionalFormatting>
  <dataValidations count="3">
    <dataValidation type="list" allowBlank="1" showInputMessage="1" showErrorMessage="1" sqref="F7:F8" xr:uid="{00000000-0002-0000-0300-000000000000}">
      <formula1>$B$230:$B$231</formula1>
    </dataValidation>
    <dataValidation type="list" allowBlank="1" showInputMessage="1" showErrorMessage="1" errorTitle="Недопустимое значение!" error="Выберите значение из списка" sqref="F9:F210" xr:uid="{00000000-0002-0000-0300-000001000000}">
      <formula1>$B$230:$B$232</formula1>
    </dataValidation>
    <dataValidation type="list" showInputMessage="1" showErrorMessage="1" sqref="D9:D210" xr:uid="{00000000-0002-0000-0300-000002000000}">
      <formula1>$B$213:$B$227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49"/>
  <sheetViews>
    <sheetView zoomScale="80" zoomScaleNormal="80" workbookViewId="0">
      <selection activeCell="K9" sqref="K9"/>
    </sheetView>
  </sheetViews>
  <sheetFormatPr defaultColWidth="8.85546875" defaultRowHeight="15.75" x14ac:dyDescent="0.25"/>
  <cols>
    <col min="1" max="1" width="32.5703125" style="1" customWidth="1"/>
    <col min="2" max="2" width="49.42578125" style="1" customWidth="1"/>
    <col min="3" max="5" width="17.42578125" style="1" customWidth="1"/>
    <col min="6" max="6" width="19" style="1" customWidth="1"/>
    <col min="7" max="9" width="17.42578125" style="1" customWidth="1"/>
    <col min="10" max="16384" width="8.85546875" style="1"/>
  </cols>
  <sheetData>
    <row r="1" spans="1:9" ht="32.25" customHeight="1" x14ac:dyDescent="0.25">
      <c r="A1" s="377" t="s">
        <v>256</v>
      </c>
      <c r="B1" s="379" t="s">
        <v>258</v>
      </c>
      <c r="C1" s="381" t="s">
        <v>272</v>
      </c>
      <c r="D1" s="381"/>
      <c r="E1" s="379" t="s">
        <v>255</v>
      </c>
      <c r="F1" s="375" t="s">
        <v>283</v>
      </c>
      <c r="G1" s="375"/>
      <c r="H1" s="375" t="s">
        <v>284</v>
      </c>
      <c r="I1" s="376"/>
    </row>
    <row r="2" spans="1:9" x14ac:dyDescent="0.25">
      <c r="A2" s="378"/>
      <c r="B2" s="380"/>
      <c r="C2" s="171" t="s">
        <v>263</v>
      </c>
      <c r="D2" s="171" t="s">
        <v>264</v>
      </c>
      <c r="E2" s="380"/>
      <c r="F2" s="118" t="s">
        <v>263</v>
      </c>
      <c r="G2" s="118" t="s">
        <v>264</v>
      </c>
      <c r="H2" s="118" t="s">
        <v>263</v>
      </c>
      <c r="I2" s="119" t="s">
        <v>264</v>
      </c>
    </row>
    <row r="3" spans="1:9" x14ac:dyDescent="0.25">
      <c r="A3" s="164">
        <f>'Расчет ФОТ'!B9</f>
        <v>0</v>
      </c>
      <c r="B3" s="162">
        <f>'Расчет ФОТ'!D9</f>
        <v>0</v>
      </c>
      <c r="C3" s="163">
        <f>IF('Расчет ФОТ'!Y9&gt;0,'Расчет ФОТ'!Y9+IF('Расчет ФОТ'!D9='Расчет ФОТ'!$D$7,$G$227,SUMIF($B$212:$B$227,'Расчет ФОТ'!D9,$G$212:$G$227)),0)</f>
        <v>0</v>
      </c>
      <c r="D3" s="163">
        <f>C3*(1+Калькуляция!$C$70)</f>
        <v>0</v>
      </c>
      <c r="E3" s="163">
        <f>IF('Расчет ФОТ'!J9&gt;0,'Расчет ФОТ'!J9,0)</f>
        <v>0</v>
      </c>
      <c r="F3" s="163">
        <f t="shared" ref="F3:F204" si="0">IF(E3&gt;0,E3*C3,0)</f>
        <v>0</v>
      </c>
      <c r="G3" s="163">
        <f t="shared" ref="G3:G204" si="1">IF(E3&gt;0,E3*D3,0)</f>
        <v>0</v>
      </c>
      <c r="H3" s="163">
        <f>F3/Калькуляция!$F$9</f>
        <v>0</v>
      </c>
      <c r="I3" s="129">
        <f>G3/Калькуляция!$F$9</f>
        <v>0</v>
      </c>
    </row>
    <row r="4" spans="1:9" x14ac:dyDescent="0.25">
      <c r="A4" s="164">
        <f>'Расчет ФОТ'!B10</f>
        <v>0</v>
      </c>
      <c r="B4" s="162">
        <f>'Расчет ФОТ'!D10</f>
        <v>0</v>
      </c>
      <c r="C4" s="163">
        <f>IF('Расчет ФОТ'!Y10&gt;0,'Расчет ФОТ'!Y10+IF('Расчет ФОТ'!D10='Расчет ФОТ'!$D$7,$G$227,SUMIF($B$212:$B$227,'Расчет ФОТ'!D10,$G$212:$G$227)),0)</f>
        <v>0</v>
      </c>
      <c r="D4" s="163">
        <f>C4*(1+Калькуляция!$C$70)</f>
        <v>0</v>
      </c>
      <c r="E4" s="163">
        <f>IF('Расчет ФОТ'!J10&gt;0,'Расчет ФОТ'!J10,0)</f>
        <v>0</v>
      </c>
      <c r="F4" s="163">
        <f t="shared" si="0"/>
        <v>0</v>
      </c>
      <c r="G4" s="163">
        <f t="shared" si="1"/>
        <v>0</v>
      </c>
      <c r="H4" s="163">
        <f>F4/Калькуляция!$F$9</f>
        <v>0</v>
      </c>
      <c r="I4" s="129">
        <f>G4/Калькуляция!$F$9</f>
        <v>0</v>
      </c>
    </row>
    <row r="5" spans="1:9" x14ac:dyDescent="0.25">
      <c r="A5" s="164">
        <f>'Расчет ФОТ'!B11</f>
        <v>0</v>
      </c>
      <c r="B5" s="162">
        <f>'Расчет ФОТ'!D11</f>
        <v>0</v>
      </c>
      <c r="C5" s="163">
        <f>IF('Расчет ФОТ'!Y11&gt;0,'Расчет ФОТ'!Y11+IF('Расчет ФОТ'!D11='Расчет ФОТ'!$D$7,$G$227,SUMIF($B$212:$B$227,'Расчет ФОТ'!D11,$G$212:$G$227)),0)</f>
        <v>0</v>
      </c>
      <c r="D5" s="163">
        <f>C5*(1+Калькуляция!$C$70)</f>
        <v>0</v>
      </c>
      <c r="E5" s="163">
        <f>IF('Расчет ФОТ'!J11&gt;0,'Расчет ФОТ'!J11,0)</f>
        <v>0</v>
      </c>
      <c r="F5" s="163">
        <f t="shared" si="0"/>
        <v>0</v>
      </c>
      <c r="G5" s="163">
        <f t="shared" si="1"/>
        <v>0</v>
      </c>
      <c r="H5" s="163">
        <f>F5/Калькуляция!$F$9</f>
        <v>0</v>
      </c>
      <c r="I5" s="129">
        <f>G5/Калькуляция!$F$9</f>
        <v>0</v>
      </c>
    </row>
    <row r="6" spans="1:9" x14ac:dyDescent="0.25">
      <c r="A6" s="164">
        <f>'Расчет ФОТ'!B12</f>
        <v>0</v>
      </c>
      <c r="B6" s="162">
        <f>'Расчет ФОТ'!D12</f>
        <v>0</v>
      </c>
      <c r="C6" s="163">
        <f>IF('Расчет ФОТ'!Y12&gt;0,'Расчет ФОТ'!Y12+IF('Расчет ФОТ'!D12='Расчет ФОТ'!$D$7,$G$227,SUMIF($B$212:$B$227,'Расчет ФОТ'!D12,$G$212:$G$227)),0)</f>
        <v>0</v>
      </c>
      <c r="D6" s="163">
        <f>C6*(1+Калькуляция!$C$70)</f>
        <v>0</v>
      </c>
      <c r="E6" s="163">
        <f>IF('Расчет ФОТ'!J12&gt;0,'Расчет ФОТ'!J12,0)</f>
        <v>0</v>
      </c>
      <c r="F6" s="163">
        <f t="shared" ref="F6:F69" si="2">IF(E6&gt;0,E6*C6,0)</f>
        <v>0</v>
      </c>
      <c r="G6" s="163">
        <f t="shared" ref="G6:G69" si="3">IF(E6&gt;0,E6*D6,0)</f>
        <v>0</v>
      </c>
      <c r="H6" s="163">
        <f>F6/Калькуляция!$F$9</f>
        <v>0</v>
      </c>
      <c r="I6" s="129">
        <f>G6/Калькуляция!$F$9</f>
        <v>0</v>
      </c>
    </row>
    <row r="7" spans="1:9" x14ac:dyDescent="0.25">
      <c r="A7" s="164">
        <f>'Расчет ФОТ'!B13</f>
        <v>0</v>
      </c>
      <c r="B7" s="162">
        <f>'Расчет ФОТ'!D13</f>
        <v>0</v>
      </c>
      <c r="C7" s="163">
        <f>IF('Расчет ФОТ'!Y13&gt;0,'Расчет ФОТ'!Y13+IF('Расчет ФОТ'!D13='Расчет ФОТ'!$D$7,$G$227,SUMIF($B$212:$B$227,'Расчет ФОТ'!D13,$G$212:$G$227)),0)</f>
        <v>0</v>
      </c>
      <c r="D7" s="163">
        <f>C7*(1+Калькуляция!$C$70)</f>
        <v>0</v>
      </c>
      <c r="E7" s="163">
        <f>IF('Расчет ФОТ'!J13&gt;0,'Расчет ФОТ'!J13,0)</f>
        <v>0</v>
      </c>
      <c r="F7" s="163">
        <f t="shared" si="2"/>
        <v>0</v>
      </c>
      <c r="G7" s="163">
        <f t="shared" si="3"/>
        <v>0</v>
      </c>
      <c r="H7" s="163">
        <f>F7/Калькуляция!$F$9</f>
        <v>0</v>
      </c>
      <c r="I7" s="129">
        <f>G7/Калькуляция!$F$9</f>
        <v>0</v>
      </c>
    </row>
    <row r="8" spans="1:9" x14ac:dyDescent="0.25">
      <c r="A8" s="164">
        <f>'Расчет ФОТ'!B14</f>
        <v>0</v>
      </c>
      <c r="B8" s="162">
        <f>'Расчет ФОТ'!D14</f>
        <v>0</v>
      </c>
      <c r="C8" s="163">
        <f>IF('Расчет ФОТ'!Y14&gt;0,'Расчет ФОТ'!Y14+IF('Расчет ФОТ'!D14='Расчет ФОТ'!$D$7,$G$227,SUMIF($B$212:$B$227,'Расчет ФОТ'!D14,$G$212:$G$227)),0)</f>
        <v>0</v>
      </c>
      <c r="D8" s="163">
        <f>C8*(1+Калькуляция!$C$70)</f>
        <v>0</v>
      </c>
      <c r="E8" s="163">
        <f>IF('Расчет ФОТ'!J14&gt;0,'Расчет ФОТ'!J14,0)</f>
        <v>0</v>
      </c>
      <c r="F8" s="163">
        <f t="shared" si="2"/>
        <v>0</v>
      </c>
      <c r="G8" s="163">
        <f t="shared" si="3"/>
        <v>0</v>
      </c>
      <c r="H8" s="163">
        <f>F8/Калькуляция!$F$9</f>
        <v>0</v>
      </c>
      <c r="I8" s="129">
        <f>G8/Калькуляция!$F$9</f>
        <v>0</v>
      </c>
    </row>
    <row r="9" spans="1:9" x14ac:dyDescent="0.25">
      <c r="A9" s="164">
        <f>'Расчет ФОТ'!B15</f>
        <v>0</v>
      </c>
      <c r="B9" s="162">
        <f>'Расчет ФОТ'!D15</f>
        <v>0</v>
      </c>
      <c r="C9" s="163">
        <f>IF('Расчет ФОТ'!Y15&gt;0,'Расчет ФОТ'!Y15+IF('Расчет ФОТ'!D15='Расчет ФОТ'!$D$7,$G$227,SUMIF($B$212:$B$227,'Расчет ФОТ'!D15,$G$212:$G$227)),0)</f>
        <v>0</v>
      </c>
      <c r="D9" s="163">
        <f>C9*(1+Калькуляция!$C$70)</f>
        <v>0</v>
      </c>
      <c r="E9" s="163">
        <f>IF('Расчет ФОТ'!J15&gt;0,'Расчет ФОТ'!J15,0)</f>
        <v>0</v>
      </c>
      <c r="F9" s="163">
        <f t="shared" si="2"/>
        <v>0</v>
      </c>
      <c r="G9" s="163">
        <f t="shared" si="3"/>
        <v>0</v>
      </c>
      <c r="H9" s="163">
        <f>F9/Калькуляция!$F$9</f>
        <v>0</v>
      </c>
      <c r="I9" s="129">
        <f>G9/Калькуляция!$F$9</f>
        <v>0</v>
      </c>
    </row>
    <row r="10" spans="1:9" x14ac:dyDescent="0.25">
      <c r="A10" s="164">
        <f>'Расчет ФОТ'!B16</f>
        <v>0</v>
      </c>
      <c r="B10" s="162">
        <f>'Расчет ФОТ'!D16</f>
        <v>0</v>
      </c>
      <c r="C10" s="163">
        <f>IF('Расчет ФОТ'!Y16&gt;0,'Расчет ФОТ'!Y16+IF('Расчет ФОТ'!D16='Расчет ФОТ'!$D$7,$G$227,SUMIF($B$212:$B$227,'Расчет ФОТ'!D16,$G$212:$G$227)),0)</f>
        <v>0</v>
      </c>
      <c r="D10" s="163">
        <f>C10*(1+Калькуляция!$C$70)</f>
        <v>0</v>
      </c>
      <c r="E10" s="163">
        <f>IF('Расчет ФОТ'!J16&gt;0,'Расчет ФОТ'!J16,0)</f>
        <v>0</v>
      </c>
      <c r="F10" s="163">
        <f t="shared" si="2"/>
        <v>0</v>
      </c>
      <c r="G10" s="163">
        <f t="shared" si="3"/>
        <v>0</v>
      </c>
      <c r="H10" s="163">
        <f>F10/Калькуляция!$F$9</f>
        <v>0</v>
      </c>
      <c r="I10" s="129">
        <f>G10/Калькуляция!$F$9</f>
        <v>0</v>
      </c>
    </row>
    <row r="11" spans="1:9" x14ac:dyDescent="0.25">
      <c r="A11" s="164">
        <f>'Расчет ФОТ'!B17</f>
        <v>0</v>
      </c>
      <c r="B11" s="162">
        <f>'Расчет ФОТ'!D17</f>
        <v>0</v>
      </c>
      <c r="C11" s="163">
        <f>IF('Расчет ФОТ'!Y17&gt;0,'Расчет ФОТ'!Y17+IF('Расчет ФОТ'!D17='Расчет ФОТ'!$D$7,$G$227,SUMIF($B$212:$B$227,'Расчет ФОТ'!D17,$G$212:$G$227)),0)</f>
        <v>0</v>
      </c>
      <c r="D11" s="163">
        <f>C11*(1+Калькуляция!$C$70)</f>
        <v>0</v>
      </c>
      <c r="E11" s="163">
        <f>IF('Расчет ФОТ'!J17&gt;0,'Расчет ФОТ'!J17,0)</f>
        <v>0</v>
      </c>
      <c r="F11" s="163">
        <f t="shared" si="2"/>
        <v>0</v>
      </c>
      <c r="G11" s="163">
        <f t="shared" si="3"/>
        <v>0</v>
      </c>
      <c r="H11" s="163">
        <f>F11/Калькуляция!$F$9</f>
        <v>0</v>
      </c>
      <c r="I11" s="129">
        <f>G11/Калькуляция!$F$9</f>
        <v>0</v>
      </c>
    </row>
    <row r="12" spans="1:9" x14ac:dyDescent="0.25">
      <c r="A12" s="164">
        <f>'Расчет ФОТ'!B18</f>
        <v>0</v>
      </c>
      <c r="B12" s="162">
        <f>'Расчет ФОТ'!D18</f>
        <v>0</v>
      </c>
      <c r="C12" s="163">
        <f>IF('Расчет ФОТ'!Y18&gt;0,'Расчет ФОТ'!Y18+IF('Расчет ФОТ'!D18='Расчет ФОТ'!$D$7,$G$227,SUMIF($B$212:$B$227,'Расчет ФОТ'!D18,$G$212:$G$227)),0)</f>
        <v>0</v>
      </c>
      <c r="D12" s="163">
        <f>C12*(1+Калькуляция!$C$70)</f>
        <v>0</v>
      </c>
      <c r="E12" s="163">
        <f>IF('Расчет ФОТ'!J18&gt;0,'Расчет ФОТ'!J18,0)</f>
        <v>0</v>
      </c>
      <c r="F12" s="163">
        <f t="shared" si="2"/>
        <v>0</v>
      </c>
      <c r="G12" s="163">
        <f t="shared" si="3"/>
        <v>0</v>
      </c>
      <c r="H12" s="163">
        <f>F12/Калькуляция!$F$9</f>
        <v>0</v>
      </c>
      <c r="I12" s="129">
        <f>G12/Калькуляция!$F$9</f>
        <v>0</v>
      </c>
    </row>
    <row r="13" spans="1:9" x14ac:dyDescent="0.25">
      <c r="A13" s="164">
        <f>'Расчет ФОТ'!B19</f>
        <v>0</v>
      </c>
      <c r="B13" s="162">
        <f>'Расчет ФОТ'!D19</f>
        <v>0</v>
      </c>
      <c r="C13" s="163">
        <f>IF('Расчет ФОТ'!Y19&gt;0,'Расчет ФОТ'!Y19+IF('Расчет ФОТ'!D19='Расчет ФОТ'!$D$7,$G$227,SUMIF($B$212:$B$227,'Расчет ФОТ'!D19,$G$212:$G$227)),0)</f>
        <v>0</v>
      </c>
      <c r="D13" s="163">
        <f>C13*(1+Калькуляция!$C$70)</f>
        <v>0</v>
      </c>
      <c r="E13" s="163">
        <f>IF('Расчет ФОТ'!J19&gt;0,'Расчет ФОТ'!J19,0)</f>
        <v>0</v>
      </c>
      <c r="F13" s="163">
        <f t="shared" si="2"/>
        <v>0</v>
      </c>
      <c r="G13" s="163">
        <f t="shared" si="3"/>
        <v>0</v>
      </c>
      <c r="H13" s="163">
        <f>F13/Калькуляция!$F$9</f>
        <v>0</v>
      </c>
      <c r="I13" s="129">
        <f>G13/Калькуляция!$F$9</f>
        <v>0</v>
      </c>
    </row>
    <row r="14" spans="1:9" x14ac:dyDescent="0.25">
      <c r="A14" s="164">
        <f>'Расчет ФОТ'!B20</f>
        <v>0</v>
      </c>
      <c r="B14" s="162">
        <f>'Расчет ФОТ'!D20</f>
        <v>0</v>
      </c>
      <c r="C14" s="163">
        <f>IF('Расчет ФОТ'!Y20&gt;0,'Расчет ФОТ'!Y20+IF('Расчет ФОТ'!D20='Расчет ФОТ'!$D$7,$G$227,SUMIF($B$212:$B$227,'Расчет ФОТ'!D20,$G$212:$G$227)),0)</f>
        <v>0</v>
      </c>
      <c r="D14" s="163">
        <f>C14*(1+Калькуляция!$C$70)</f>
        <v>0</v>
      </c>
      <c r="E14" s="163">
        <f>IF('Расчет ФОТ'!J20&gt;0,'Расчет ФОТ'!J20,0)</f>
        <v>0</v>
      </c>
      <c r="F14" s="163">
        <f t="shared" si="2"/>
        <v>0</v>
      </c>
      <c r="G14" s="163">
        <f t="shared" si="3"/>
        <v>0</v>
      </c>
      <c r="H14" s="163">
        <f>F14/Калькуляция!$F$9</f>
        <v>0</v>
      </c>
      <c r="I14" s="129">
        <f>G14/Калькуляция!$F$9</f>
        <v>0</v>
      </c>
    </row>
    <row r="15" spans="1:9" x14ac:dyDescent="0.25">
      <c r="A15" s="164">
        <f>'Расчет ФОТ'!B21</f>
        <v>0</v>
      </c>
      <c r="B15" s="162">
        <f>'Расчет ФОТ'!D21</f>
        <v>0</v>
      </c>
      <c r="C15" s="163">
        <f>IF('Расчет ФОТ'!Y21&gt;0,'Расчет ФОТ'!Y21+IF('Расчет ФОТ'!D21='Расчет ФОТ'!$D$7,$G$227,SUMIF($B$212:$B$227,'Расчет ФОТ'!D21,$G$212:$G$227)),0)</f>
        <v>0</v>
      </c>
      <c r="D15" s="163">
        <f>C15*(1+Калькуляция!$C$70)</f>
        <v>0</v>
      </c>
      <c r="E15" s="163">
        <f>IF('Расчет ФОТ'!J21&gt;0,'Расчет ФОТ'!J21,0)</f>
        <v>0</v>
      </c>
      <c r="F15" s="163">
        <f t="shared" si="2"/>
        <v>0</v>
      </c>
      <c r="G15" s="163">
        <f t="shared" si="3"/>
        <v>0</v>
      </c>
      <c r="H15" s="163">
        <f>F15/Калькуляция!$F$9</f>
        <v>0</v>
      </c>
      <c r="I15" s="129">
        <f>G15/Калькуляция!$F$9</f>
        <v>0</v>
      </c>
    </row>
    <row r="16" spans="1:9" x14ac:dyDescent="0.25">
      <c r="A16" s="164">
        <f>'Расчет ФОТ'!B22</f>
        <v>0</v>
      </c>
      <c r="B16" s="162">
        <f>'Расчет ФОТ'!D22</f>
        <v>0</v>
      </c>
      <c r="C16" s="163">
        <f>IF('Расчет ФОТ'!Y22&gt;0,'Расчет ФОТ'!Y22+IF('Расчет ФОТ'!D22='Расчет ФОТ'!$D$7,$G$227,SUMIF($B$212:$B$227,'Расчет ФОТ'!D22,$G$212:$G$227)),0)</f>
        <v>0</v>
      </c>
      <c r="D16" s="163">
        <f>C16*(1+Калькуляция!$C$70)</f>
        <v>0</v>
      </c>
      <c r="E16" s="163">
        <f>IF('Расчет ФОТ'!J22&gt;0,'Расчет ФОТ'!J22,0)</f>
        <v>0</v>
      </c>
      <c r="F16" s="163">
        <f t="shared" si="2"/>
        <v>0</v>
      </c>
      <c r="G16" s="163">
        <f t="shared" si="3"/>
        <v>0</v>
      </c>
      <c r="H16" s="163">
        <f>F16/Калькуляция!$F$9</f>
        <v>0</v>
      </c>
      <c r="I16" s="129">
        <f>G16/Калькуляция!$F$9</f>
        <v>0</v>
      </c>
    </row>
    <row r="17" spans="1:9" x14ac:dyDescent="0.25">
      <c r="A17" s="164">
        <f>'Расчет ФОТ'!B23</f>
        <v>0</v>
      </c>
      <c r="B17" s="162">
        <f>'Расчет ФОТ'!D23</f>
        <v>0</v>
      </c>
      <c r="C17" s="163">
        <f>IF('Расчет ФОТ'!Y23&gt;0,'Расчет ФОТ'!Y23+IF('Расчет ФОТ'!D23='Расчет ФОТ'!$D$7,$G$227,SUMIF($B$212:$B$227,'Расчет ФОТ'!D23,$G$212:$G$227)),0)</f>
        <v>0</v>
      </c>
      <c r="D17" s="163">
        <f>C17*(1+Калькуляция!$C$70)</f>
        <v>0</v>
      </c>
      <c r="E17" s="163">
        <f>IF('Расчет ФОТ'!J23&gt;0,'Расчет ФОТ'!J23,0)</f>
        <v>0</v>
      </c>
      <c r="F17" s="163">
        <f t="shared" si="2"/>
        <v>0</v>
      </c>
      <c r="G17" s="163">
        <f t="shared" si="3"/>
        <v>0</v>
      </c>
      <c r="H17" s="163">
        <f>F17/Калькуляция!$F$9</f>
        <v>0</v>
      </c>
      <c r="I17" s="129">
        <f>G17/Калькуляция!$F$9</f>
        <v>0</v>
      </c>
    </row>
    <row r="18" spans="1:9" x14ac:dyDescent="0.25">
      <c r="A18" s="164">
        <f>'Расчет ФОТ'!B24</f>
        <v>0</v>
      </c>
      <c r="B18" s="162">
        <f>'Расчет ФОТ'!D24</f>
        <v>0</v>
      </c>
      <c r="C18" s="163">
        <f>IF('Расчет ФОТ'!Y24&gt;0,'Расчет ФОТ'!Y24+IF('Расчет ФОТ'!D24='Расчет ФОТ'!$D$7,$G$227,SUMIF($B$212:$B$227,'Расчет ФОТ'!D24,$G$212:$G$227)),0)</f>
        <v>0</v>
      </c>
      <c r="D18" s="163">
        <f>C18*(1+Калькуляция!$C$70)</f>
        <v>0</v>
      </c>
      <c r="E18" s="163">
        <f>IF('Расчет ФОТ'!J24&gt;0,'Расчет ФОТ'!J24,0)</f>
        <v>0</v>
      </c>
      <c r="F18" s="163">
        <f t="shared" si="2"/>
        <v>0</v>
      </c>
      <c r="G18" s="163">
        <f t="shared" si="3"/>
        <v>0</v>
      </c>
      <c r="H18" s="163">
        <f>F18/Калькуляция!$F$9</f>
        <v>0</v>
      </c>
      <c r="I18" s="129">
        <f>G18/Калькуляция!$F$9</f>
        <v>0</v>
      </c>
    </row>
    <row r="19" spans="1:9" x14ac:dyDescent="0.25">
      <c r="A19" s="164">
        <f>'Расчет ФОТ'!B25</f>
        <v>0</v>
      </c>
      <c r="B19" s="162">
        <f>'Расчет ФОТ'!D25</f>
        <v>0</v>
      </c>
      <c r="C19" s="163">
        <f>IF('Расчет ФОТ'!Y25&gt;0,'Расчет ФОТ'!Y25+IF('Расчет ФОТ'!D25='Расчет ФОТ'!$D$7,$G$227,SUMIF($B$212:$B$227,'Расчет ФОТ'!D25,$G$212:$G$227)),0)</f>
        <v>0</v>
      </c>
      <c r="D19" s="163">
        <f>C19*(1+Калькуляция!$C$70)</f>
        <v>0</v>
      </c>
      <c r="E19" s="163">
        <f>IF('Расчет ФОТ'!J25&gt;0,'Расчет ФОТ'!J25,0)</f>
        <v>0</v>
      </c>
      <c r="F19" s="163">
        <f t="shared" si="2"/>
        <v>0</v>
      </c>
      <c r="G19" s="163">
        <f t="shared" si="3"/>
        <v>0</v>
      </c>
      <c r="H19" s="163">
        <f>F19/Калькуляция!$F$9</f>
        <v>0</v>
      </c>
      <c r="I19" s="129">
        <f>G19/Калькуляция!$F$9</f>
        <v>0</v>
      </c>
    </row>
    <row r="20" spans="1:9" x14ac:dyDescent="0.25">
      <c r="A20" s="164">
        <f>'Расчет ФОТ'!B26</f>
        <v>0</v>
      </c>
      <c r="B20" s="162">
        <f>'Расчет ФОТ'!D26</f>
        <v>0</v>
      </c>
      <c r="C20" s="163">
        <f>IF('Расчет ФОТ'!Y26&gt;0,'Расчет ФОТ'!Y26+IF('Расчет ФОТ'!D26='Расчет ФОТ'!$D$7,$G$227,SUMIF($B$212:$B$227,'Расчет ФОТ'!D26,$G$212:$G$227)),0)</f>
        <v>0</v>
      </c>
      <c r="D20" s="163">
        <f>C20*(1+Калькуляция!$C$70)</f>
        <v>0</v>
      </c>
      <c r="E20" s="163">
        <f>IF('Расчет ФОТ'!J26&gt;0,'Расчет ФОТ'!J26,0)</f>
        <v>0</v>
      </c>
      <c r="F20" s="163">
        <f t="shared" si="2"/>
        <v>0</v>
      </c>
      <c r="G20" s="163">
        <f t="shared" si="3"/>
        <v>0</v>
      </c>
      <c r="H20" s="163">
        <f>F20/Калькуляция!$F$9</f>
        <v>0</v>
      </c>
      <c r="I20" s="129">
        <f>G20/Калькуляция!$F$9</f>
        <v>0</v>
      </c>
    </row>
    <row r="21" spans="1:9" x14ac:dyDescent="0.25">
      <c r="A21" s="164">
        <f>'Расчет ФОТ'!B27</f>
        <v>0</v>
      </c>
      <c r="B21" s="162">
        <f>'Расчет ФОТ'!D27</f>
        <v>0</v>
      </c>
      <c r="C21" s="163">
        <f>IF('Расчет ФОТ'!Y27&gt;0,'Расчет ФОТ'!Y27+IF('Расчет ФОТ'!D27='Расчет ФОТ'!$D$7,$G$227,SUMIF($B$212:$B$227,'Расчет ФОТ'!D27,$G$212:$G$227)),0)</f>
        <v>0</v>
      </c>
      <c r="D21" s="163">
        <f>C21*(1+Калькуляция!$C$70)</f>
        <v>0</v>
      </c>
      <c r="E21" s="163">
        <f>IF('Расчет ФОТ'!J27&gt;0,'Расчет ФОТ'!J27,0)</f>
        <v>0</v>
      </c>
      <c r="F21" s="163">
        <f t="shared" si="2"/>
        <v>0</v>
      </c>
      <c r="G21" s="163">
        <f t="shared" si="3"/>
        <v>0</v>
      </c>
      <c r="H21" s="163">
        <f>F21/Калькуляция!$F$9</f>
        <v>0</v>
      </c>
      <c r="I21" s="129">
        <f>G21/Калькуляция!$F$9</f>
        <v>0</v>
      </c>
    </row>
    <row r="22" spans="1:9" x14ac:dyDescent="0.25">
      <c r="A22" s="164">
        <f>'Расчет ФОТ'!B28</f>
        <v>0</v>
      </c>
      <c r="B22" s="162">
        <f>'Расчет ФОТ'!D28</f>
        <v>0</v>
      </c>
      <c r="C22" s="163">
        <f>IF('Расчет ФОТ'!Y28&gt;0,'Расчет ФОТ'!Y28+IF('Расчет ФОТ'!D28='Расчет ФОТ'!$D$7,$G$227,SUMIF($B$212:$B$227,'Расчет ФОТ'!D28,$G$212:$G$227)),0)</f>
        <v>0</v>
      </c>
      <c r="D22" s="163">
        <f>C22*(1+Калькуляция!$C$70)</f>
        <v>0</v>
      </c>
      <c r="E22" s="163">
        <f>IF('Расчет ФОТ'!J28&gt;0,'Расчет ФОТ'!J28,0)</f>
        <v>0</v>
      </c>
      <c r="F22" s="163">
        <f t="shared" si="2"/>
        <v>0</v>
      </c>
      <c r="G22" s="163">
        <f t="shared" si="3"/>
        <v>0</v>
      </c>
      <c r="H22" s="163">
        <f>F22/Калькуляция!$F$9</f>
        <v>0</v>
      </c>
      <c r="I22" s="129">
        <f>G22/Калькуляция!$F$9</f>
        <v>0</v>
      </c>
    </row>
    <row r="23" spans="1:9" x14ac:dyDescent="0.25">
      <c r="A23" s="164">
        <f>'Расчет ФОТ'!B29</f>
        <v>0</v>
      </c>
      <c r="B23" s="162">
        <f>'Расчет ФОТ'!D29</f>
        <v>0</v>
      </c>
      <c r="C23" s="163">
        <f>IF('Расчет ФОТ'!Y29&gt;0,'Расчет ФОТ'!Y29+IF('Расчет ФОТ'!D29='Расчет ФОТ'!$D$7,$G$227,SUMIF($B$212:$B$227,'Расчет ФОТ'!D29,$G$212:$G$227)),0)</f>
        <v>0</v>
      </c>
      <c r="D23" s="163">
        <f>C23*(1+Калькуляция!$C$70)</f>
        <v>0</v>
      </c>
      <c r="E23" s="163">
        <f>IF('Расчет ФОТ'!J29&gt;0,'Расчет ФОТ'!J29,0)</f>
        <v>0</v>
      </c>
      <c r="F23" s="163">
        <f t="shared" si="2"/>
        <v>0</v>
      </c>
      <c r="G23" s="163">
        <f t="shared" si="3"/>
        <v>0</v>
      </c>
      <c r="H23" s="163">
        <f>F23/Калькуляция!$F$9</f>
        <v>0</v>
      </c>
      <c r="I23" s="129">
        <f>G23/Калькуляция!$F$9</f>
        <v>0</v>
      </c>
    </row>
    <row r="24" spans="1:9" x14ac:dyDescent="0.25">
      <c r="A24" s="164">
        <f>'Расчет ФОТ'!B30</f>
        <v>0</v>
      </c>
      <c r="B24" s="162">
        <f>'Расчет ФОТ'!D30</f>
        <v>0</v>
      </c>
      <c r="C24" s="163">
        <f>IF('Расчет ФОТ'!Y30&gt;0,'Расчет ФОТ'!Y30+IF('Расчет ФОТ'!D30='Расчет ФОТ'!$D$7,$G$227,SUMIF($B$212:$B$227,'Расчет ФОТ'!D30,$G$212:$G$227)),0)</f>
        <v>0</v>
      </c>
      <c r="D24" s="163">
        <f>C24*(1+Калькуляция!$C$70)</f>
        <v>0</v>
      </c>
      <c r="E24" s="163">
        <f>IF('Расчет ФОТ'!J30&gt;0,'Расчет ФОТ'!J30,0)</f>
        <v>0</v>
      </c>
      <c r="F24" s="163">
        <f t="shared" si="2"/>
        <v>0</v>
      </c>
      <c r="G24" s="163">
        <f t="shared" si="3"/>
        <v>0</v>
      </c>
      <c r="H24" s="163">
        <f>F24/Калькуляция!$F$9</f>
        <v>0</v>
      </c>
      <c r="I24" s="129">
        <f>G24/Калькуляция!$F$9</f>
        <v>0</v>
      </c>
    </row>
    <row r="25" spans="1:9" x14ac:dyDescent="0.25">
      <c r="A25" s="164">
        <f>'Расчет ФОТ'!B31</f>
        <v>0</v>
      </c>
      <c r="B25" s="162">
        <f>'Расчет ФОТ'!D31</f>
        <v>0</v>
      </c>
      <c r="C25" s="163">
        <f>IF('Расчет ФОТ'!Y31&gt;0,'Расчет ФОТ'!Y31+IF('Расчет ФОТ'!D31='Расчет ФОТ'!$D$7,$G$227,SUMIF($B$212:$B$227,'Расчет ФОТ'!D31,$G$212:$G$227)),0)</f>
        <v>0</v>
      </c>
      <c r="D25" s="163">
        <f>C25*(1+Калькуляция!$C$70)</f>
        <v>0</v>
      </c>
      <c r="E25" s="163">
        <f>IF('Расчет ФОТ'!J31&gt;0,'Расчет ФОТ'!J31,0)</f>
        <v>0</v>
      </c>
      <c r="F25" s="163">
        <f t="shared" si="2"/>
        <v>0</v>
      </c>
      <c r="G25" s="163">
        <f t="shared" si="3"/>
        <v>0</v>
      </c>
      <c r="H25" s="163">
        <f>F25/Калькуляция!$F$9</f>
        <v>0</v>
      </c>
      <c r="I25" s="129">
        <f>G25/Калькуляция!$F$9</f>
        <v>0</v>
      </c>
    </row>
    <row r="26" spans="1:9" x14ac:dyDescent="0.25">
      <c r="A26" s="164">
        <f>'Расчет ФОТ'!B32</f>
        <v>0</v>
      </c>
      <c r="B26" s="162">
        <f>'Расчет ФОТ'!D32</f>
        <v>0</v>
      </c>
      <c r="C26" s="163">
        <f>IF('Расчет ФОТ'!Y32&gt;0,'Расчет ФОТ'!Y32+IF('Расчет ФОТ'!D32='Расчет ФОТ'!$D$7,$G$227,SUMIF($B$212:$B$227,'Расчет ФОТ'!D32,$G$212:$G$227)),0)</f>
        <v>0</v>
      </c>
      <c r="D26" s="163">
        <f>C26*(1+Калькуляция!$C$70)</f>
        <v>0</v>
      </c>
      <c r="E26" s="163">
        <f>IF('Расчет ФОТ'!J32&gt;0,'Расчет ФОТ'!J32,0)</f>
        <v>0</v>
      </c>
      <c r="F26" s="163">
        <f t="shared" si="2"/>
        <v>0</v>
      </c>
      <c r="G26" s="163">
        <f t="shared" si="3"/>
        <v>0</v>
      </c>
      <c r="H26" s="163">
        <f>F26/Калькуляция!$F$9</f>
        <v>0</v>
      </c>
      <c r="I26" s="129">
        <f>G26/Калькуляция!$F$9</f>
        <v>0</v>
      </c>
    </row>
    <row r="27" spans="1:9" x14ac:dyDescent="0.25">
      <c r="A27" s="164">
        <f>'Расчет ФОТ'!B33</f>
        <v>0</v>
      </c>
      <c r="B27" s="162">
        <f>'Расчет ФОТ'!D33</f>
        <v>0</v>
      </c>
      <c r="C27" s="163">
        <f>IF('Расчет ФОТ'!Y33&gt;0,'Расчет ФОТ'!Y33+IF('Расчет ФОТ'!D33='Расчет ФОТ'!$D$7,$G$227,SUMIF($B$212:$B$227,'Расчет ФОТ'!D33,$G$212:$G$227)),0)</f>
        <v>0</v>
      </c>
      <c r="D27" s="163">
        <f>C27*(1+Калькуляция!$C$70)</f>
        <v>0</v>
      </c>
      <c r="E27" s="163">
        <f>IF('Расчет ФОТ'!J33&gt;0,'Расчет ФОТ'!J33,0)</f>
        <v>0</v>
      </c>
      <c r="F27" s="163">
        <f t="shared" si="2"/>
        <v>0</v>
      </c>
      <c r="G27" s="163">
        <f t="shared" si="3"/>
        <v>0</v>
      </c>
      <c r="H27" s="163">
        <f>F27/Калькуляция!$F$9</f>
        <v>0</v>
      </c>
      <c r="I27" s="129">
        <f>G27/Калькуляция!$F$9</f>
        <v>0</v>
      </c>
    </row>
    <row r="28" spans="1:9" x14ac:dyDescent="0.25">
      <c r="A28" s="164">
        <f>'Расчет ФОТ'!B34</f>
        <v>0</v>
      </c>
      <c r="B28" s="162">
        <f>'Расчет ФОТ'!D34</f>
        <v>0</v>
      </c>
      <c r="C28" s="163">
        <f>IF('Расчет ФОТ'!Y34&gt;0,'Расчет ФОТ'!Y34+IF('Расчет ФОТ'!D34='Расчет ФОТ'!$D$7,$G$227,SUMIF($B$212:$B$227,'Расчет ФОТ'!D34,$G$212:$G$227)),0)</f>
        <v>0</v>
      </c>
      <c r="D28" s="163">
        <f>C28*(1+Калькуляция!$C$70)</f>
        <v>0</v>
      </c>
      <c r="E28" s="163">
        <f>IF('Расчет ФОТ'!J34&gt;0,'Расчет ФОТ'!J34,0)</f>
        <v>0</v>
      </c>
      <c r="F28" s="163">
        <f t="shared" si="2"/>
        <v>0</v>
      </c>
      <c r="G28" s="163">
        <f t="shared" si="3"/>
        <v>0</v>
      </c>
      <c r="H28" s="163">
        <f>F28/Калькуляция!$F$9</f>
        <v>0</v>
      </c>
      <c r="I28" s="129">
        <f>G28/Калькуляция!$F$9</f>
        <v>0</v>
      </c>
    </row>
    <row r="29" spans="1:9" x14ac:dyDescent="0.25">
      <c r="A29" s="164">
        <f>'Расчет ФОТ'!B35</f>
        <v>0</v>
      </c>
      <c r="B29" s="162">
        <f>'Расчет ФОТ'!D35</f>
        <v>0</v>
      </c>
      <c r="C29" s="163">
        <f>IF('Расчет ФОТ'!Y35&gt;0,'Расчет ФОТ'!Y35+IF('Расчет ФОТ'!D35='Расчет ФОТ'!$D$7,$G$227,SUMIF($B$212:$B$227,'Расчет ФОТ'!D35,$G$212:$G$227)),0)</f>
        <v>0</v>
      </c>
      <c r="D29" s="163">
        <f>C29*(1+Калькуляция!$C$70)</f>
        <v>0</v>
      </c>
      <c r="E29" s="163">
        <f>IF('Расчет ФОТ'!J35&gt;0,'Расчет ФОТ'!J35,0)</f>
        <v>0</v>
      </c>
      <c r="F29" s="163">
        <f t="shared" si="2"/>
        <v>0</v>
      </c>
      <c r="G29" s="163">
        <f t="shared" si="3"/>
        <v>0</v>
      </c>
      <c r="H29" s="163">
        <f>F29/Калькуляция!$F$9</f>
        <v>0</v>
      </c>
      <c r="I29" s="129">
        <f>G29/Калькуляция!$F$9</f>
        <v>0</v>
      </c>
    </row>
    <row r="30" spans="1:9" x14ac:dyDescent="0.25">
      <c r="A30" s="164">
        <f>'Расчет ФОТ'!B36</f>
        <v>0</v>
      </c>
      <c r="B30" s="162">
        <f>'Расчет ФОТ'!D36</f>
        <v>0</v>
      </c>
      <c r="C30" s="163">
        <f>IF('Расчет ФОТ'!Y36&gt;0,'Расчет ФОТ'!Y36+IF('Расчет ФОТ'!D36='Расчет ФОТ'!$D$7,$G$227,SUMIF($B$212:$B$227,'Расчет ФОТ'!D36,$G$212:$G$227)),0)</f>
        <v>0</v>
      </c>
      <c r="D30" s="163">
        <f>C30*(1+Калькуляция!$C$70)</f>
        <v>0</v>
      </c>
      <c r="E30" s="163">
        <f>IF('Расчет ФОТ'!J36&gt;0,'Расчет ФОТ'!J36,0)</f>
        <v>0</v>
      </c>
      <c r="F30" s="163">
        <f t="shared" si="2"/>
        <v>0</v>
      </c>
      <c r="G30" s="163">
        <f t="shared" si="3"/>
        <v>0</v>
      </c>
      <c r="H30" s="163">
        <f>F30/Калькуляция!$F$9</f>
        <v>0</v>
      </c>
      <c r="I30" s="129">
        <f>G30/Калькуляция!$F$9</f>
        <v>0</v>
      </c>
    </row>
    <row r="31" spans="1:9" x14ac:dyDescent="0.25">
      <c r="A31" s="164">
        <f>'Расчет ФОТ'!B37</f>
        <v>0</v>
      </c>
      <c r="B31" s="162">
        <f>'Расчет ФОТ'!D37</f>
        <v>0</v>
      </c>
      <c r="C31" s="163">
        <f>IF('Расчет ФОТ'!Y37&gt;0,'Расчет ФОТ'!Y37+IF('Расчет ФОТ'!D37='Расчет ФОТ'!$D$7,$G$227,SUMIF($B$212:$B$227,'Расчет ФОТ'!D37,$G$212:$G$227)),0)</f>
        <v>0</v>
      </c>
      <c r="D31" s="163">
        <f>C31*(1+Калькуляция!$C$70)</f>
        <v>0</v>
      </c>
      <c r="E31" s="163">
        <f>IF('Расчет ФОТ'!J37&gt;0,'Расчет ФОТ'!J37,0)</f>
        <v>0</v>
      </c>
      <c r="F31" s="163">
        <f t="shared" si="2"/>
        <v>0</v>
      </c>
      <c r="G31" s="163">
        <f t="shared" si="3"/>
        <v>0</v>
      </c>
      <c r="H31" s="163">
        <f>F31/Калькуляция!$F$9</f>
        <v>0</v>
      </c>
      <c r="I31" s="129">
        <f>G31/Калькуляция!$F$9</f>
        <v>0</v>
      </c>
    </row>
    <row r="32" spans="1:9" x14ac:dyDescent="0.25">
      <c r="A32" s="164">
        <f>'Расчет ФОТ'!B38</f>
        <v>0</v>
      </c>
      <c r="B32" s="162">
        <f>'Расчет ФОТ'!D38</f>
        <v>0</v>
      </c>
      <c r="C32" s="163">
        <f>IF('Расчет ФОТ'!Y38&gt;0,'Расчет ФОТ'!Y38+IF('Расчет ФОТ'!D38='Расчет ФОТ'!$D$7,$G$227,SUMIF($B$212:$B$227,'Расчет ФОТ'!D38,$G$212:$G$227)),0)</f>
        <v>0</v>
      </c>
      <c r="D32" s="163">
        <f>C32*(1+Калькуляция!$C$70)</f>
        <v>0</v>
      </c>
      <c r="E32" s="163">
        <f>IF('Расчет ФОТ'!J38&gt;0,'Расчет ФОТ'!J38,0)</f>
        <v>0</v>
      </c>
      <c r="F32" s="163">
        <f t="shared" si="2"/>
        <v>0</v>
      </c>
      <c r="G32" s="163">
        <f t="shared" si="3"/>
        <v>0</v>
      </c>
      <c r="H32" s="163">
        <f>F32/Калькуляция!$F$9</f>
        <v>0</v>
      </c>
      <c r="I32" s="129">
        <f>G32/Калькуляция!$F$9</f>
        <v>0</v>
      </c>
    </row>
    <row r="33" spans="1:9" x14ac:dyDescent="0.25">
      <c r="A33" s="164">
        <f>'Расчет ФОТ'!B39</f>
        <v>0</v>
      </c>
      <c r="B33" s="162">
        <f>'Расчет ФОТ'!D39</f>
        <v>0</v>
      </c>
      <c r="C33" s="163">
        <f>IF('Расчет ФОТ'!Y39&gt;0,'Расчет ФОТ'!Y39+IF('Расчет ФОТ'!D39='Расчет ФОТ'!$D$7,$G$227,SUMIF($B$212:$B$227,'Расчет ФОТ'!D39,$G$212:$G$227)),0)</f>
        <v>0</v>
      </c>
      <c r="D33" s="163">
        <f>C33*(1+Калькуляция!$C$70)</f>
        <v>0</v>
      </c>
      <c r="E33" s="163">
        <f>IF('Расчет ФОТ'!J39&gt;0,'Расчет ФОТ'!J39,0)</f>
        <v>0</v>
      </c>
      <c r="F33" s="163">
        <f t="shared" si="2"/>
        <v>0</v>
      </c>
      <c r="G33" s="163">
        <f t="shared" si="3"/>
        <v>0</v>
      </c>
      <c r="H33" s="163">
        <f>F33/Калькуляция!$F$9</f>
        <v>0</v>
      </c>
      <c r="I33" s="129">
        <f>G33/Калькуляция!$F$9</f>
        <v>0</v>
      </c>
    </row>
    <row r="34" spans="1:9" x14ac:dyDescent="0.25">
      <c r="A34" s="164">
        <f>'Расчет ФОТ'!B40</f>
        <v>0</v>
      </c>
      <c r="B34" s="162">
        <f>'Расчет ФОТ'!D40</f>
        <v>0</v>
      </c>
      <c r="C34" s="163">
        <f>IF('Расчет ФОТ'!Y40&gt;0,'Расчет ФОТ'!Y40+IF('Расчет ФОТ'!D40='Расчет ФОТ'!$D$7,$G$227,SUMIF($B$212:$B$227,'Расчет ФОТ'!D40,$G$212:$G$227)),0)</f>
        <v>0</v>
      </c>
      <c r="D34" s="163">
        <f>C34*(1+Калькуляция!$C$70)</f>
        <v>0</v>
      </c>
      <c r="E34" s="163">
        <f>IF('Расчет ФОТ'!J40&gt;0,'Расчет ФОТ'!J40,0)</f>
        <v>0</v>
      </c>
      <c r="F34" s="163">
        <f t="shared" si="2"/>
        <v>0</v>
      </c>
      <c r="G34" s="163">
        <f t="shared" si="3"/>
        <v>0</v>
      </c>
      <c r="H34" s="163">
        <f>F34/Калькуляция!$F$9</f>
        <v>0</v>
      </c>
      <c r="I34" s="129">
        <f>G34/Калькуляция!$F$9</f>
        <v>0</v>
      </c>
    </row>
    <row r="35" spans="1:9" x14ac:dyDescent="0.25">
      <c r="A35" s="164">
        <f>'Расчет ФОТ'!B41</f>
        <v>0</v>
      </c>
      <c r="B35" s="162">
        <f>'Расчет ФОТ'!D41</f>
        <v>0</v>
      </c>
      <c r="C35" s="163">
        <f>IF('Расчет ФОТ'!Y41&gt;0,'Расчет ФОТ'!Y41+IF('Расчет ФОТ'!D41='Расчет ФОТ'!$D$7,$G$227,SUMIF($B$212:$B$227,'Расчет ФОТ'!D41,$G$212:$G$227)),0)</f>
        <v>0</v>
      </c>
      <c r="D35" s="163">
        <f>C35*(1+Калькуляция!$C$70)</f>
        <v>0</v>
      </c>
      <c r="E35" s="163">
        <f>IF('Расчет ФОТ'!J41&gt;0,'Расчет ФОТ'!J41,0)</f>
        <v>0</v>
      </c>
      <c r="F35" s="163">
        <f t="shared" si="2"/>
        <v>0</v>
      </c>
      <c r="G35" s="163">
        <f t="shared" si="3"/>
        <v>0</v>
      </c>
      <c r="H35" s="163">
        <f>F35/Калькуляция!$F$9</f>
        <v>0</v>
      </c>
      <c r="I35" s="129">
        <f>G35/Калькуляция!$F$9</f>
        <v>0</v>
      </c>
    </row>
    <row r="36" spans="1:9" x14ac:dyDescent="0.25">
      <c r="A36" s="164">
        <f>'Расчет ФОТ'!B42</f>
        <v>0</v>
      </c>
      <c r="B36" s="162">
        <f>'Расчет ФОТ'!D42</f>
        <v>0</v>
      </c>
      <c r="C36" s="163">
        <f>IF('Расчет ФОТ'!Y42&gt;0,'Расчет ФОТ'!Y42+IF('Расчет ФОТ'!D42='Расчет ФОТ'!$D$7,$G$227,SUMIF($B$212:$B$227,'Расчет ФОТ'!D42,$G$212:$G$227)),0)</f>
        <v>0</v>
      </c>
      <c r="D36" s="163">
        <f>C36*(1+Калькуляция!$C$70)</f>
        <v>0</v>
      </c>
      <c r="E36" s="163">
        <f>IF('Расчет ФОТ'!J42&gt;0,'Расчет ФОТ'!J42,0)</f>
        <v>0</v>
      </c>
      <c r="F36" s="163">
        <f t="shared" si="2"/>
        <v>0</v>
      </c>
      <c r="G36" s="163">
        <f t="shared" si="3"/>
        <v>0</v>
      </c>
      <c r="H36" s="163">
        <f>F36/Калькуляция!$F$9</f>
        <v>0</v>
      </c>
      <c r="I36" s="129">
        <f>G36/Калькуляция!$F$9</f>
        <v>0</v>
      </c>
    </row>
    <row r="37" spans="1:9" x14ac:dyDescent="0.25">
      <c r="A37" s="164">
        <f>'Расчет ФОТ'!B43</f>
        <v>0</v>
      </c>
      <c r="B37" s="162">
        <f>'Расчет ФОТ'!D43</f>
        <v>0</v>
      </c>
      <c r="C37" s="163">
        <f>IF('Расчет ФОТ'!Y43&gt;0,'Расчет ФОТ'!Y43+IF('Расчет ФОТ'!D43='Расчет ФОТ'!$D$7,$G$227,SUMIF($B$212:$B$227,'Расчет ФОТ'!D43,$G$212:$G$227)),0)</f>
        <v>0</v>
      </c>
      <c r="D37" s="163">
        <f>C37*(1+Калькуляция!$C$70)</f>
        <v>0</v>
      </c>
      <c r="E37" s="163">
        <f>IF('Расчет ФОТ'!J43&gt;0,'Расчет ФОТ'!J43,0)</f>
        <v>0</v>
      </c>
      <c r="F37" s="163">
        <f t="shared" si="2"/>
        <v>0</v>
      </c>
      <c r="G37" s="163">
        <f t="shared" si="3"/>
        <v>0</v>
      </c>
      <c r="H37" s="163">
        <f>F37/Калькуляция!$F$9</f>
        <v>0</v>
      </c>
      <c r="I37" s="129">
        <f>G37/Калькуляция!$F$9</f>
        <v>0</v>
      </c>
    </row>
    <row r="38" spans="1:9" x14ac:dyDescent="0.25">
      <c r="A38" s="164">
        <f>'Расчет ФОТ'!B44</f>
        <v>0</v>
      </c>
      <c r="B38" s="162">
        <f>'Расчет ФОТ'!D44</f>
        <v>0</v>
      </c>
      <c r="C38" s="163">
        <f>IF('Расчет ФОТ'!Y44&gt;0,'Расчет ФОТ'!Y44+IF('Расчет ФОТ'!D44='Расчет ФОТ'!$D$7,$G$227,SUMIF($B$212:$B$227,'Расчет ФОТ'!D44,$G$212:$G$227)),0)</f>
        <v>0</v>
      </c>
      <c r="D38" s="163">
        <f>C38*(1+Калькуляция!$C$70)</f>
        <v>0</v>
      </c>
      <c r="E38" s="163">
        <f>IF('Расчет ФОТ'!J44&gt;0,'Расчет ФОТ'!J44,0)</f>
        <v>0</v>
      </c>
      <c r="F38" s="163">
        <f t="shared" si="2"/>
        <v>0</v>
      </c>
      <c r="G38" s="163">
        <f t="shared" si="3"/>
        <v>0</v>
      </c>
      <c r="H38" s="163">
        <f>F38/Калькуляция!$F$9</f>
        <v>0</v>
      </c>
      <c r="I38" s="129">
        <f>G38/Калькуляция!$F$9</f>
        <v>0</v>
      </c>
    </row>
    <row r="39" spans="1:9" x14ac:dyDescent="0.25">
      <c r="A39" s="164">
        <f>'Расчет ФОТ'!B45</f>
        <v>0</v>
      </c>
      <c r="B39" s="162">
        <f>'Расчет ФОТ'!D45</f>
        <v>0</v>
      </c>
      <c r="C39" s="163">
        <f>IF('Расчет ФОТ'!Y45&gt;0,'Расчет ФОТ'!Y45+IF('Расчет ФОТ'!D45='Расчет ФОТ'!$D$7,$G$227,SUMIF($B$212:$B$227,'Расчет ФОТ'!D45,$G$212:$G$227)),0)</f>
        <v>0</v>
      </c>
      <c r="D39" s="163">
        <f>C39*(1+Калькуляция!$C$70)</f>
        <v>0</v>
      </c>
      <c r="E39" s="163">
        <f>IF('Расчет ФОТ'!J45&gt;0,'Расчет ФОТ'!J45,0)</f>
        <v>0</v>
      </c>
      <c r="F39" s="163">
        <f t="shared" si="2"/>
        <v>0</v>
      </c>
      <c r="G39" s="163">
        <f t="shared" si="3"/>
        <v>0</v>
      </c>
      <c r="H39" s="163">
        <f>F39/Калькуляция!$F$9</f>
        <v>0</v>
      </c>
      <c r="I39" s="129">
        <f>G39/Калькуляция!$F$9</f>
        <v>0</v>
      </c>
    </row>
    <row r="40" spans="1:9" x14ac:dyDescent="0.25">
      <c r="A40" s="164">
        <f>'Расчет ФОТ'!B46</f>
        <v>0</v>
      </c>
      <c r="B40" s="162">
        <f>'Расчет ФОТ'!D46</f>
        <v>0</v>
      </c>
      <c r="C40" s="163">
        <f>IF('Расчет ФОТ'!Y46&gt;0,'Расчет ФОТ'!Y46+IF('Расчет ФОТ'!D46='Расчет ФОТ'!$D$7,$G$227,SUMIF($B$212:$B$227,'Расчет ФОТ'!D46,$G$212:$G$227)),0)</f>
        <v>0</v>
      </c>
      <c r="D40" s="163">
        <f>C40*(1+Калькуляция!$C$70)</f>
        <v>0</v>
      </c>
      <c r="E40" s="163">
        <f>IF('Расчет ФОТ'!J46&gt;0,'Расчет ФОТ'!J46,0)</f>
        <v>0</v>
      </c>
      <c r="F40" s="163">
        <f t="shared" si="2"/>
        <v>0</v>
      </c>
      <c r="G40" s="163">
        <f t="shared" si="3"/>
        <v>0</v>
      </c>
      <c r="H40" s="163">
        <f>F40/Калькуляция!$F$9</f>
        <v>0</v>
      </c>
      <c r="I40" s="129">
        <f>G40/Калькуляция!$F$9</f>
        <v>0</v>
      </c>
    </row>
    <row r="41" spans="1:9" x14ac:dyDescent="0.25">
      <c r="A41" s="164">
        <f>'Расчет ФОТ'!B47</f>
        <v>0</v>
      </c>
      <c r="B41" s="162">
        <f>'Расчет ФОТ'!D47</f>
        <v>0</v>
      </c>
      <c r="C41" s="163">
        <f>IF('Расчет ФОТ'!Y47&gt;0,'Расчет ФОТ'!Y47+IF('Расчет ФОТ'!D47='Расчет ФОТ'!$D$7,$G$227,SUMIF($B$212:$B$227,'Расчет ФОТ'!D47,$G$212:$G$227)),0)</f>
        <v>0</v>
      </c>
      <c r="D41" s="163">
        <f>C41*(1+Калькуляция!$C$70)</f>
        <v>0</v>
      </c>
      <c r="E41" s="163">
        <f>IF('Расчет ФОТ'!J47&gt;0,'Расчет ФОТ'!J47,0)</f>
        <v>0</v>
      </c>
      <c r="F41" s="163">
        <f t="shared" si="2"/>
        <v>0</v>
      </c>
      <c r="G41" s="163">
        <f t="shared" si="3"/>
        <v>0</v>
      </c>
      <c r="H41" s="163">
        <f>F41/Калькуляция!$F$9</f>
        <v>0</v>
      </c>
      <c r="I41" s="129">
        <f>G41/Калькуляция!$F$9</f>
        <v>0</v>
      </c>
    </row>
    <row r="42" spans="1:9" x14ac:dyDescent="0.25">
      <c r="A42" s="164">
        <f>'Расчет ФОТ'!B48</f>
        <v>0</v>
      </c>
      <c r="B42" s="162">
        <f>'Расчет ФОТ'!D48</f>
        <v>0</v>
      </c>
      <c r="C42" s="163">
        <f>IF('Расчет ФОТ'!Y48&gt;0,'Расчет ФОТ'!Y48+IF('Расчет ФОТ'!D48='Расчет ФОТ'!$D$7,$G$227,SUMIF($B$212:$B$227,'Расчет ФОТ'!D48,$G$212:$G$227)),0)</f>
        <v>0</v>
      </c>
      <c r="D42" s="163">
        <f>C42*(1+Калькуляция!$C$70)</f>
        <v>0</v>
      </c>
      <c r="E42" s="163">
        <f>IF('Расчет ФОТ'!J48&gt;0,'Расчет ФОТ'!J48,0)</f>
        <v>0</v>
      </c>
      <c r="F42" s="163">
        <f t="shared" si="2"/>
        <v>0</v>
      </c>
      <c r="G42" s="163">
        <f t="shared" si="3"/>
        <v>0</v>
      </c>
      <c r="H42" s="163">
        <f>F42/Калькуляция!$F$9</f>
        <v>0</v>
      </c>
      <c r="I42" s="129">
        <f>G42/Калькуляция!$F$9</f>
        <v>0</v>
      </c>
    </row>
    <row r="43" spans="1:9" x14ac:dyDescent="0.25">
      <c r="A43" s="164">
        <f>'Расчет ФОТ'!B49</f>
        <v>0</v>
      </c>
      <c r="B43" s="162">
        <f>'Расчет ФОТ'!D49</f>
        <v>0</v>
      </c>
      <c r="C43" s="163">
        <f>IF('Расчет ФОТ'!Y49&gt;0,'Расчет ФОТ'!Y49+IF('Расчет ФОТ'!D49='Расчет ФОТ'!$D$7,$G$227,SUMIF($B$212:$B$227,'Расчет ФОТ'!D49,$G$212:$G$227)),0)</f>
        <v>0</v>
      </c>
      <c r="D43" s="163">
        <f>C43*(1+Калькуляция!$C$70)</f>
        <v>0</v>
      </c>
      <c r="E43" s="163">
        <f>IF('Расчет ФОТ'!J49&gt;0,'Расчет ФОТ'!J49,0)</f>
        <v>0</v>
      </c>
      <c r="F43" s="163">
        <f t="shared" si="2"/>
        <v>0</v>
      </c>
      <c r="G43" s="163">
        <f t="shared" si="3"/>
        <v>0</v>
      </c>
      <c r="H43" s="163">
        <f>F43/Калькуляция!$F$9</f>
        <v>0</v>
      </c>
      <c r="I43" s="129">
        <f>G43/Калькуляция!$F$9</f>
        <v>0</v>
      </c>
    </row>
    <row r="44" spans="1:9" x14ac:dyDescent="0.25">
      <c r="A44" s="164">
        <f>'Расчет ФОТ'!B50</f>
        <v>0</v>
      </c>
      <c r="B44" s="162">
        <f>'Расчет ФОТ'!D50</f>
        <v>0</v>
      </c>
      <c r="C44" s="163">
        <f>IF('Расчет ФОТ'!Y50&gt;0,'Расчет ФОТ'!Y50+IF('Расчет ФОТ'!D50='Расчет ФОТ'!$D$7,$G$227,SUMIF($B$212:$B$227,'Расчет ФОТ'!D50,$G$212:$G$227)),0)</f>
        <v>0</v>
      </c>
      <c r="D44" s="163">
        <f>C44*(1+Калькуляция!$C$70)</f>
        <v>0</v>
      </c>
      <c r="E44" s="163">
        <f>IF('Расчет ФОТ'!J50&gt;0,'Расчет ФОТ'!J50,0)</f>
        <v>0</v>
      </c>
      <c r="F44" s="163">
        <f t="shared" si="2"/>
        <v>0</v>
      </c>
      <c r="G44" s="163">
        <f t="shared" si="3"/>
        <v>0</v>
      </c>
      <c r="H44" s="163">
        <f>F44/Калькуляция!$F$9</f>
        <v>0</v>
      </c>
      <c r="I44" s="129">
        <f>G44/Калькуляция!$F$9</f>
        <v>0</v>
      </c>
    </row>
    <row r="45" spans="1:9" x14ac:dyDescent="0.25">
      <c r="A45" s="164">
        <f>'Расчет ФОТ'!B51</f>
        <v>0</v>
      </c>
      <c r="B45" s="162">
        <f>'Расчет ФОТ'!D51</f>
        <v>0</v>
      </c>
      <c r="C45" s="163">
        <f>IF('Расчет ФОТ'!Y51&gt;0,'Расчет ФОТ'!Y51+IF('Расчет ФОТ'!D51='Расчет ФОТ'!$D$7,$G$227,SUMIF($B$212:$B$227,'Расчет ФОТ'!D51,$G$212:$G$227)),0)</f>
        <v>0</v>
      </c>
      <c r="D45" s="163">
        <f>C45*(1+Калькуляция!$C$70)</f>
        <v>0</v>
      </c>
      <c r="E45" s="163">
        <f>IF('Расчет ФОТ'!J51&gt;0,'Расчет ФОТ'!J51,0)</f>
        <v>0</v>
      </c>
      <c r="F45" s="163">
        <f t="shared" si="2"/>
        <v>0</v>
      </c>
      <c r="G45" s="163">
        <f t="shared" si="3"/>
        <v>0</v>
      </c>
      <c r="H45" s="163">
        <f>F45/Калькуляция!$F$9</f>
        <v>0</v>
      </c>
      <c r="I45" s="129">
        <f>G45/Калькуляция!$F$9</f>
        <v>0</v>
      </c>
    </row>
    <row r="46" spans="1:9" x14ac:dyDescent="0.25">
      <c r="A46" s="164">
        <f>'Расчет ФОТ'!B52</f>
        <v>0</v>
      </c>
      <c r="B46" s="162">
        <f>'Расчет ФОТ'!D52</f>
        <v>0</v>
      </c>
      <c r="C46" s="163">
        <f>IF('Расчет ФОТ'!Y52&gt;0,'Расчет ФОТ'!Y52+IF('Расчет ФОТ'!D52='Расчет ФОТ'!$D$7,$G$227,SUMIF($B$212:$B$227,'Расчет ФОТ'!D52,$G$212:$G$227)),0)</f>
        <v>0</v>
      </c>
      <c r="D46" s="163">
        <f>C46*(1+Калькуляция!$C$70)</f>
        <v>0</v>
      </c>
      <c r="E46" s="163">
        <f>IF('Расчет ФОТ'!J52&gt;0,'Расчет ФОТ'!J52,0)</f>
        <v>0</v>
      </c>
      <c r="F46" s="163">
        <f t="shared" si="2"/>
        <v>0</v>
      </c>
      <c r="G46" s="163">
        <f t="shared" si="3"/>
        <v>0</v>
      </c>
      <c r="H46" s="163">
        <f>F46/Калькуляция!$F$9</f>
        <v>0</v>
      </c>
      <c r="I46" s="129">
        <f>G46/Калькуляция!$F$9</f>
        <v>0</v>
      </c>
    </row>
    <row r="47" spans="1:9" x14ac:dyDescent="0.25">
      <c r="A47" s="164">
        <f>'Расчет ФОТ'!B53</f>
        <v>0</v>
      </c>
      <c r="B47" s="162">
        <f>'Расчет ФОТ'!D53</f>
        <v>0</v>
      </c>
      <c r="C47" s="163">
        <f>IF('Расчет ФОТ'!Y53&gt;0,'Расчет ФОТ'!Y53+IF('Расчет ФОТ'!D53='Расчет ФОТ'!$D$7,$G$227,SUMIF($B$212:$B$227,'Расчет ФОТ'!D53,$G$212:$G$227)),0)</f>
        <v>0</v>
      </c>
      <c r="D47" s="163">
        <f>C47*(1+Калькуляция!$C$70)</f>
        <v>0</v>
      </c>
      <c r="E47" s="163">
        <f>IF('Расчет ФОТ'!J53&gt;0,'Расчет ФОТ'!J53,0)</f>
        <v>0</v>
      </c>
      <c r="F47" s="163">
        <f t="shared" si="2"/>
        <v>0</v>
      </c>
      <c r="G47" s="163">
        <f t="shared" si="3"/>
        <v>0</v>
      </c>
      <c r="H47" s="163">
        <f>F47/Калькуляция!$F$9</f>
        <v>0</v>
      </c>
      <c r="I47" s="129">
        <f>G47/Калькуляция!$F$9</f>
        <v>0</v>
      </c>
    </row>
    <row r="48" spans="1:9" x14ac:dyDescent="0.25">
      <c r="A48" s="164">
        <f>'Расчет ФОТ'!B54</f>
        <v>0</v>
      </c>
      <c r="B48" s="162">
        <f>'Расчет ФОТ'!D54</f>
        <v>0</v>
      </c>
      <c r="C48" s="163">
        <f>IF('Расчет ФОТ'!Y54&gt;0,'Расчет ФОТ'!Y54+IF('Расчет ФОТ'!D54='Расчет ФОТ'!$D$7,$G$227,SUMIF($B$212:$B$227,'Расчет ФОТ'!D54,$G$212:$G$227)),0)</f>
        <v>0</v>
      </c>
      <c r="D48" s="163">
        <f>C48*(1+Калькуляция!$C$70)</f>
        <v>0</v>
      </c>
      <c r="E48" s="163">
        <f>IF('Расчет ФОТ'!J54&gt;0,'Расчет ФОТ'!J54,0)</f>
        <v>0</v>
      </c>
      <c r="F48" s="163">
        <f t="shared" si="2"/>
        <v>0</v>
      </c>
      <c r="G48" s="163">
        <f t="shared" si="3"/>
        <v>0</v>
      </c>
      <c r="H48" s="163">
        <f>F48/Калькуляция!$F$9</f>
        <v>0</v>
      </c>
      <c r="I48" s="129">
        <f>G48/Калькуляция!$F$9</f>
        <v>0</v>
      </c>
    </row>
    <row r="49" spans="1:9" x14ac:dyDescent="0.25">
      <c r="A49" s="164">
        <f>'Расчет ФОТ'!B55</f>
        <v>0</v>
      </c>
      <c r="B49" s="162">
        <f>'Расчет ФОТ'!D55</f>
        <v>0</v>
      </c>
      <c r="C49" s="163">
        <f>IF('Расчет ФОТ'!Y55&gt;0,'Расчет ФОТ'!Y55+IF('Расчет ФОТ'!D55='Расчет ФОТ'!$D$7,$G$227,SUMIF($B$212:$B$227,'Расчет ФОТ'!D55,$G$212:$G$227)),0)</f>
        <v>0</v>
      </c>
      <c r="D49" s="163">
        <f>C49*(1+Калькуляция!$C$70)</f>
        <v>0</v>
      </c>
      <c r="E49" s="163">
        <f>IF('Расчет ФОТ'!J55&gt;0,'Расчет ФОТ'!J55,0)</f>
        <v>0</v>
      </c>
      <c r="F49" s="163">
        <f t="shared" si="2"/>
        <v>0</v>
      </c>
      <c r="G49" s="163">
        <f t="shared" si="3"/>
        <v>0</v>
      </c>
      <c r="H49" s="163">
        <f>F49/Калькуляция!$F$9</f>
        <v>0</v>
      </c>
      <c r="I49" s="129">
        <f>G49/Калькуляция!$F$9</f>
        <v>0</v>
      </c>
    </row>
    <row r="50" spans="1:9" x14ac:dyDescent="0.25">
      <c r="A50" s="164">
        <f>'Расчет ФОТ'!B56</f>
        <v>0</v>
      </c>
      <c r="B50" s="162">
        <f>'Расчет ФОТ'!D56</f>
        <v>0</v>
      </c>
      <c r="C50" s="163">
        <f>IF('Расчет ФОТ'!Y56&gt;0,'Расчет ФОТ'!Y56+IF('Расчет ФОТ'!D56='Расчет ФОТ'!$D$7,$G$227,SUMIF($B$212:$B$227,'Расчет ФОТ'!D56,$G$212:$G$227)),0)</f>
        <v>0</v>
      </c>
      <c r="D50" s="163">
        <f>C50*(1+Калькуляция!$C$70)</f>
        <v>0</v>
      </c>
      <c r="E50" s="163">
        <f>IF('Расчет ФОТ'!J56&gt;0,'Расчет ФОТ'!J56,0)</f>
        <v>0</v>
      </c>
      <c r="F50" s="163">
        <f t="shared" si="2"/>
        <v>0</v>
      </c>
      <c r="G50" s="163">
        <f t="shared" si="3"/>
        <v>0</v>
      </c>
      <c r="H50" s="163">
        <f>F50/Калькуляция!$F$9</f>
        <v>0</v>
      </c>
      <c r="I50" s="129">
        <f>G50/Калькуляция!$F$9</f>
        <v>0</v>
      </c>
    </row>
    <row r="51" spans="1:9" x14ac:dyDescent="0.25">
      <c r="A51" s="164">
        <f>'Расчет ФОТ'!B57</f>
        <v>0</v>
      </c>
      <c r="B51" s="162">
        <f>'Расчет ФОТ'!D57</f>
        <v>0</v>
      </c>
      <c r="C51" s="163">
        <f>IF('Расчет ФОТ'!Y57&gt;0,'Расчет ФОТ'!Y57+IF('Расчет ФОТ'!D57='Расчет ФОТ'!$D$7,$G$227,SUMIF($B$212:$B$227,'Расчет ФОТ'!D57,$G$212:$G$227)),0)</f>
        <v>0</v>
      </c>
      <c r="D51" s="163">
        <f>C51*(1+Калькуляция!$C$70)</f>
        <v>0</v>
      </c>
      <c r="E51" s="163">
        <f>IF('Расчет ФОТ'!J57&gt;0,'Расчет ФОТ'!J57,0)</f>
        <v>0</v>
      </c>
      <c r="F51" s="163">
        <f t="shared" si="2"/>
        <v>0</v>
      </c>
      <c r="G51" s="163">
        <f t="shared" si="3"/>
        <v>0</v>
      </c>
      <c r="H51" s="163">
        <f>F51/Калькуляция!$F$9</f>
        <v>0</v>
      </c>
      <c r="I51" s="129">
        <f>G51/Калькуляция!$F$9</f>
        <v>0</v>
      </c>
    </row>
    <row r="52" spans="1:9" x14ac:dyDescent="0.25">
      <c r="A52" s="164">
        <f>'Расчет ФОТ'!B58</f>
        <v>0</v>
      </c>
      <c r="B52" s="162">
        <f>'Расчет ФОТ'!D58</f>
        <v>0</v>
      </c>
      <c r="C52" s="163">
        <f>IF('Расчет ФОТ'!Y58&gt;0,'Расчет ФОТ'!Y58+IF('Расчет ФОТ'!D58='Расчет ФОТ'!$D$7,$G$227,SUMIF($B$212:$B$227,'Расчет ФОТ'!D58,$G$212:$G$227)),0)</f>
        <v>0</v>
      </c>
      <c r="D52" s="163">
        <f>C52*(1+Калькуляция!$C$70)</f>
        <v>0</v>
      </c>
      <c r="E52" s="163">
        <f>IF('Расчет ФОТ'!J58&gt;0,'Расчет ФОТ'!J58,0)</f>
        <v>0</v>
      </c>
      <c r="F52" s="163">
        <f t="shared" si="2"/>
        <v>0</v>
      </c>
      <c r="G52" s="163">
        <f t="shared" si="3"/>
        <v>0</v>
      </c>
      <c r="H52" s="163">
        <f>F52/Калькуляция!$F$9</f>
        <v>0</v>
      </c>
      <c r="I52" s="129">
        <f>G52/Калькуляция!$F$9</f>
        <v>0</v>
      </c>
    </row>
    <row r="53" spans="1:9" x14ac:dyDescent="0.25">
      <c r="A53" s="164">
        <f>'Расчет ФОТ'!B59</f>
        <v>0</v>
      </c>
      <c r="B53" s="162">
        <f>'Расчет ФОТ'!D59</f>
        <v>0</v>
      </c>
      <c r="C53" s="163">
        <f>IF('Расчет ФОТ'!Y59&gt;0,'Расчет ФОТ'!Y59+IF('Расчет ФОТ'!D59='Расчет ФОТ'!$D$7,$G$227,SUMIF($B$212:$B$227,'Расчет ФОТ'!D59,$G$212:$G$227)),0)</f>
        <v>0</v>
      </c>
      <c r="D53" s="163">
        <f>C53*(1+Калькуляция!$C$70)</f>
        <v>0</v>
      </c>
      <c r="E53" s="163">
        <f>IF('Расчет ФОТ'!J59&gt;0,'Расчет ФОТ'!J59,0)</f>
        <v>0</v>
      </c>
      <c r="F53" s="163">
        <f t="shared" si="2"/>
        <v>0</v>
      </c>
      <c r="G53" s="163">
        <f t="shared" si="3"/>
        <v>0</v>
      </c>
      <c r="H53" s="163">
        <f>F53/Калькуляция!$F$9</f>
        <v>0</v>
      </c>
      <c r="I53" s="129">
        <f>G53/Калькуляция!$F$9</f>
        <v>0</v>
      </c>
    </row>
    <row r="54" spans="1:9" x14ac:dyDescent="0.25">
      <c r="A54" s="164">
        <f>'Расчет ФОТ'!B60</f>
        <v>0</v>
      </c>
      <c r="B54" s="162">
        <f>'Расчет ФОТ'!D60</f>
        <v>0</v>
      </c>
      <c r="C54" s="163">
        <f>IF('Расчет ФОТ'!Y60&gt;0,'Расчет ФОТ'!Y60+IF('Расчет ФОТ'!D60='Расчет ФОТ'!$D$7,$G$227,SUMIF($B$212:$B$227,'Расчет ФОТ'!D60,$G$212:$G$227)),0)</f>
        <v>0</v>
      </c>
      <c r="D54" s="163">
        <f>C54*(1+Калькуляция!$C$70)</f>
        <v>0</v>
      </c>
      <c r="E54" s="163">
        <f>IF('Расчет ФОТ'!J60&gt;0,'Расчет ФОТ'!J60,0)</f>
        <v>0</v>
      </c>
      <c r="F54" s="163">
        <f t="shared" si="2"/>
        <v>0</v>
      </c>
      <c r="G54" s="163">
        <f t="shared" si="3"/>
        <v>0</v>
      </c>
      <c r="H54" s="163">
        <f>F54/Калькуляция!$F$9</f>
        <v>0</v>
      </c>
      <c r="I54" s="129">
        <f>G54/Калькуляция!$F$9</f>
        <v>0</v>
      </c>
    </row>
    <row r="55" spans="1:9" x14ac:dyDescent="0.25">
      <c r="A55" s="164">
        <f>'Расчет ФОТ'!B61</f>
        <v>0</v>
      </c>
      <c r="B55" s="162">
        <f>'Расчет ФОТ'!D61</f>
        <v>0</v>
      </c>
      <c r="C55" s="163">
        <f>IF('Расчет ФОТ'!Y61&gt;0,'Расчет ФОТ'!Y61+IF('Расчет ФОТ'!D61='Расчет ФОТ'!$D$7,$G$227,SUMIF($B$212:$B$227,'Расчет ФОТ'!D61,$G$212:$G$227)),0)</f>
        <v>0</v>
      </c>
      <c r="D55" s="163">
        <f>C55*(1+Калькуляция!$C$70)</f>
        <v>0</v>
      </c>
      <c r="E55" s="163">
        <f>IF('Расчет ФОТ'!J61&gt;0,'Расчет ФОТ'!J61,0)</f>
        <v>0</v>
      </c>
      <c r="F55" s="163">
        <f t="shared" si="2"/>
        <v>0</v>
      </c>
      <c r="G55" s="163">
        <f t="shared" si="3"/>
        <v>0</v>
      </c>
      <c r="H55" s="163">
        <f>F55/Калькуляция!$F$9</f>
        <v>0</v>
      </c>
      <c r="I55" s="129">
        <f>G55/Калькуляция!$F$9</f>
        <v>0</v>
      </c>
    </row>
    <row r="56" spans="1:9" x14ac:dyDescent="0.25">
      <c r="A56" s="164">
        <f>'Расчет ФОТ'!B62</f>
        <v>0</v>
      </c>
      <c r="B56" s="162">
        <f>'Расчет ФОТ'!D62</f>
        <v>0</v>
      </c>
      <c r="C56" s="163">
        <f>IF('Расчет ФОТ'!Y62&gt;0,'Расчет ФОТ'!Y62+IF('Расчет ФОТ'!D62='Расчет ФОТ'!$D$7,$G$227,SUMIF($B$212:$B$227,'Расчет ФОТ'!D62,$G$212:$G$227)),0)</f>
        <v>0</v>
      </c>
      <c r="D56" s="163">
        <f>C56*(1+Калькуляция!$C$70)</f>
        <v>0</v>
      </c>
      <c r="E56" s="163">
        <f>IF('Расчет ФОТ'!J62&gt;0,'Расчет ФОТ'!J62,0)</f>
        <v>0</v>
      </c>
      <c r="F56" s="163">
        <f t="shared" si="2"/>
        <v>0</v>
      </c>
      <c r="G56" s="163">
        <f t="shared" si="3"/>
        <v>0</v>
      </c>
      <c r="H56" s="163">
        <f>F56/Калькуляция!$F$9</f>
        <v>0</v>
      </c>
      <c r="I56" s="129">
        <f>G56/Калькуляция!$F$9</f>
        <v>0</v>
      </c>
    </row>
    <row r="57" spans="1:9" x14ac:dyDescent="0.25">
      <c r="A57" s="164">
        <f>'Расчет ФОТ'!B63</f>
        <v>0</v>
      </c>
      <c r="B57" s="162">
        <f>'Расчет ФОТ'!D63</f>
        <v>0</v>
      </c>
      <c r="C57" s="163">
        <f>IF('Расчет ФОТ'!Y63&gt;0,'Расчет ФОТ'!Y63+IF('Расчет ФОТ'!D63='Расчет ФОТ'!$D$7,$G$227,SUMIF($B$212:$B$227,'Расчет ФОТ'!D63,$G$212:$G$227)),0)</f>
        <v>0</v>
      </c>
      <c r="D57" s="163">
        <f>C57*(1+Калькуляция!$C$70)</f>
        <v>0</v>
      </c>
      <c r="E57" s="163">
        <f>IF('Расчет ФОТ'!J63&gt;0,'Расчет ФОТ'!J63,0)</f>
        <v>0</v>
      </c>
      <c r="F57" s="163">
        <f t="shared" si="2"/>
        <v>0</v>
      </c>
      <c r="G57" s="163">
        <f t="shared" si="3"/>
        <v>0</v>
      </c>
      <c r="H57" s="163">
        <f>F57/Калькуляция!$F$9</f>
        <v>0</v>
      </c>
      <c r="I57" s="129">
        <f>G57/Калькуляция!$F$9</f>
        <v>0</v>
      </c>
    </row>
    <row r="58" spans="1:9" x14ac:dyDescent="0.25">
      <c r="A58" s="164">
        <f>'Расчет ФОТ'!B64</f>
        <v>0</v>
      </c>
      <c r="B58" s="162">
        <f>'Расчет ФОТ'!D64</f>
        <v>0</v>
      </c>
      <c r="C58" s="163">
        <f>IF('Расчет ФОТ'!Y64&gt;0,'Расчет ФОТ'!Y64+IF('Расчет ФОТ'!D64='Расчет ФОТ'!$D$7,$G$227,SUMIF($B$212:$B$227,'Расчет ФОТ'!D64,$G$212:$G$227)),0)</f>
        <v>0</v>
      </c>
      <c r="D58" s="163">
        <f>C58*(1+Калькуляция!$C$70)</f>
        <v>0</v>
      </c>
      <c r="E58" s="163">
        <f>IF('Расчет ФОТ'!J64&gt;0,'Расчет ФОТ'!J64,0)</f>
        <v>0</v>
      </c>
      <c r="F58" s="163">
        <f t="shared" si="2"/>
        <v>0</v>
      </c>
      <c r="G58" s="163">
        <f t="shared" si="3"/>
        <v>0</v>
      </c>
      <c r="H58" s="163">
        <f>F58/Калькуляция!$F$9</f>
        <v>0</v>
      </c>
      <c r="I58" s="129">
        <f>G58/Калькуляция!$F$9</f>
        <v>0</v>
      </c>
    </row>
    <row r="59" spans="1:9" x14ac:dyDescent="0.25">
      <c r="A59" s="164">
        <f>'Расчет ФОТ'!B65</f>
        <v>0</v>
      </c>
      <c r="B59" s="162">
        <f>'Расчет ФОТ'!D65</f>
        <v>0</v>
      </c>
      <c r="C59" s="163">
        <f>IF('Расчет ФОТ'!Y65&gt;0,'Расчет ФОТ'!Y65+IF('Расчет ФОТ'!D65='Расчет ФОТ'!$D$7,$G$227,SUMIF($B$212:$B$227,'Расчет ФОТ'!D65,$G$212:$G$227)),0)</f>
        <v>0</v>
      </c>
      <c r="D59" s="163">
        <f>C59*(1+Калькуляция!$C$70)</f>
        <v>0</v>
      </c>
      <c r="E59" s="163">
        <f>IF('Расчет ФОТ'!J65&gt;0,'Расчет ФОТ'!J65,0)</f>
        <v>0</v>
      </c>
      <c r="F59" s="163">
        <f t="shared" si="2"/>
        <v>0</v>
      </c>
      <c r="G59" s="163">
        <f t="shared" si="3"/>
        <v>0</v>
      </c>
      <c r="H59" s="163">
        <f>F59/Калькуляция!$F$9</f>
        <v>0</v>
      </c>
      <c r="I59" s="129">
        <f>G59/Калькуляция!$F$9</f>
        <v>0</v>
      </c>
    </row>
    <row r="60" spans="1:9" x14ac:dyDescent="0.25">
      <c r="A60" s="164">
        <f>'Расчет ФОТ'!B66</f>
        <v>0</v>
      </c>
      <c r="B60" s="162">
        <f>'Расчет ФОТ'!D66</f>
        <v>0</v>
      </c>
      <c r="C60" s="163">
        <f>IF('Расчет ФОТ'!Y66&gt;0,'Расчет ФОТ'!Y66+IF('Расчет ФОТ'!D66='Расчет ФОТ'!$D$7,$G$227,SUMIF($B$212:$B$227,'Расчет ФОТ'!D66,$G$212:$G$227)),0)</f>
        <v>0</v>
      </c>
      <c r="D60" s="163">
        <f>C60*(1+Калькуляция!$C$70)</f>
        <v>0</v>
      </c>
      <c r="E60" s="163">
        <f>IF('Расчет ФОТ'!J66&gt;0,'Расчет ФОТ'!J66,0)</f>
        <v>0</v>
      </c>
      <c r="F60" s="163">
        <f t="shared" si="2"/>
        <v>0</v>
      </c>
      <c r="G60" s="163">
        <f t="shared" si="3"/>
        <v>0</v>
      </c>
      <c r="H60" s="163">
        <f>F60/Калькуляция!$F$9</f>
        <v>0</v>
      </c>
      <c r="I60" s="129">
        <f>G60/Калькуляция!$F$9</f>
        <v>0</v>
      </c>
    </row>
    <row r="61" spans="1:9" x14ac:dyDescent="0.25">
      <c r="A61" s="164">
        <f>'Расчет ФОТ'!B67</f>
        <v>0</v>
      </c>
      <c r="B61" s="162">
        <f>'Расчет ФОТ'!D67</f>
        <v>0</v>
      </c>
      <c r="C61" s="163">
        <f>IF('Расчет ФОТ'!Y67&gt;0,'Расчет ФОТ'!Y67+IF('Расчет ФОТ'!D67='Расчет ФОТ'!$D$7,$G$227,SUMIF($B$212:$B$227,'Расчет ФОТ'!D67,$G$212:$G$227)),0)</f>
        <v>0</v>
      </c>
      <c r="D61" s="163">
        <f>C61*(1+Калькуляция!$C$70)</f>
        <v>0</v>
      </c>
      <c r="E61" s="163">
        <f>IF('Расчет ФОТ'!J67&gt;0,'Расчет ФОТ'!J67,0)</f>
        <v>0</v>
      </c>
      <c r="F61" s="163">
        <f t="shared" si="2"/>
        <v>0</v>
      </c>
      <c r="G61" s="163">
        <f t="shared" si="3"/>
        <v>0</v>
      </c>
      <c r="H61" s="163">
        <f>F61/Калькуляция!$F$9</f>
        <v>0</v>
      </c>
      <c r="I61" s="129">
        <f>G61/Калькуляция!$F$9</f>
        <v>0</v>
      </c>
    </row>
    <row r="62" spans="1:9" x14ac:dyDescent="0.25">
      <c r="A62" s="164">
        <f>'Расчет ФОТ'!B68</f>
        <v>0</v>
      </c>
      <c r="B62" s="162">
        <f>'Расчет ФОТ'!D68</f>
        <v>0</v>
      </c>
      <c r="C62" s="163">
        <f>IF('Расчет ФОТ'!Y68&gt;0,'Расчет ФОТ'!Y68+IF('Расчет ФОТ'!D68='Расчет ФОТ'!$D$7,$G$227,SUMIF($B$212:$B$227,'Расчет ФОТ'!D68,$G$212:$G$227)),0)</f>
        <v>0</v>
      </c>
      <c r="D62" s="163">
        <f>C62*(1+Калькуляция!$C$70)</f>
        <v>0</v>
      </c>
      <c r="E62" s="163">
        <f>IF('Расчет ФОТ'!J68&gt;0,'Расчет ФОТ'!J68,0)</f>
        <v>0</v>
      </c>
      <c r="F62" s="163">
        <f t="shared" si="2"/>
        <v>0</v>
      </c>
      <c r="G62" s="163">
        <f t="shared" si="3"/>
        <v>0</v>
      </c>
      <c r="H62" s="163">
        <f>F62/Калькуляция!$F$9</f>
        <v>0</v>
      </c>
      <c r="I62" s="129">
        <f>G62/Калькуляция!$F$9</f>
        <v>0</v>
      </c>
    </row>
    <row r="63" spans="1:9" x14ac:dyDescent="0.25">
      <c r="A63" s="164">
        <f>'Расчет ФОТ'!B69</f>
        <v>0</v>
      </c>
      <c r="B63" s="162">
        <f>'Расчет ФОТ'!D69</f>
        <v>0</v>
      </c>
      <c r="C63" s="163">
        <f>IF('Расчет ФОТ'!Y69&gt;0,'Расчет ФОТ'!Y69+IF('Расчет ФОТ'!D69='Расчет ФОТ'!$D$7,$G$227,SUMIF($B$212:$B$227,'Расчет ФОТ'!D69,$G$212:$G$227)),0)</f>
        <v>0</v>
      </c>
      <c r="D63" s="163">
        <f>C63*(1+Калькуляция!$C$70)</f>
        <v>0</v>
      </c>
      <c r="E63" s="163">
        <f>IF('Расчет ФОТ'!J69&gt;0,'Расчет ФОТ'!J69,0)</f>
        <v>0</v>
      </c>
      <c r="F63" s="163">
        <f t="shared" si="2"/>
        <v>0</v>
      </c>
      <c r="G63" s="163">
        <f t="shared" si="3"/>
        <v>0</v>
      </c>
      <c r="H63" s="163">
        <f>F63/Калькуляция!$F$9</f>
        <v>0</v>
      </c>
      <c r="I63" s="129">
        <f>G63/Калькуляция!$F$9</f>
        <v>0</v>
      </c>
    </row>
    <row r="64" spans="1:9" x14ac:dyDescent="0.25">
      <c r="A64" s="164">
        <f>'Расчет ФОТ'!B70</f>
        <v>0</v>
      </c>
      <c r="B64" s="162">
        <f>'Расчет ФОТ'!D70</f>
        <v>0</v>
      </c>
      <c r="C64" s="163">
        <f>IF('Расчет ФОТ'!Y70&gt;0,'Расчет ФОТ'!Y70+IF('Расчет ФОТ'!D70='Расчет ФОТ'!$D$7,$G$227,SUMIF($B$212:$B$227,'Расчет ФОТ'!D70,$G$212:$G$227)),0)</f>
        <v>0</v>
      </c>
      <c r="D64" s="163">
        <f>C64*(1+Калькуляция!$C$70)</f>
        <v>0</v>
      </c>
      <c r="E64" s="163">
        <f>IF('Расчет ФОТ'!J70&gt;0,'Расчет ФОТ'!J70,0)</f>
        <v>0</v>
      </c>
      <c r="F64" s="163">
        <f t="shared" si="2"/>
        <v>0</v>
      </c>
      <c r="G64" s="163">
        <f t="shared" si="3"/>
        <v>0</v>
      </c>
      <c r="H64" s="163">
        <f>F64/Калькуляция!$F$9</f>
        <v>0</v>
      </c>
      <c r="I64" s="129">
        <f>G64/Калькуляция!$F$9</f>
        <v>0</v>
      </c>
    </row>
    <row r="65" spans="1:9" x14ac:dyDescent="0.25">
      <c r="A65" s="164">
        <f>'Расчет ФОТ'!B71</f>
        <v>0</v>
      </c>
      <c r="B65" s="162">
        <f>'Расчет ФОТ'!D71</f>
        <v>0</v>
      </c>
      <c r="C65" s="163">
        <f>IF('Расчет ФОТ'!Y71&gt;0,'Расчет ФОТ'!Y71+IF('Расчет ФОТ'!D71='Расчет ФОТ'!$D$7,$G$227,SUMIF($B$212:$B$227,'Расчет ФОТ'!D71,$G$212:$G$227)),0)</f>
        <v>0</v>
      </c>
      <c r="D65" s="163">
        <f>C65*(1+Калькуляция!$C$70)</f>
        <v>0</v>
      </c>
      <c r="E65" s="163">
        <f>IF('Расчет ФОТ'!J71&gt;0,'Расчет ФОТ'!J71,0)</f>
        <v>0</v>
      </c>
      <c r="F65" s="163">
        <f t="shared" si="2"/>
        <v>0</v>
      </c>
      <c r="G65" s="163">
        <f t="shared" si="3"/>
        <v>0</v>
      </c>
      <c r="H65" s="163">
        <f>F65/Калькуляция!$F$9</f>
        <v>0</v>
      </c>
      <c r="I65" s="129">
        <f>G65/Калькуляция!$F$9</f>
        <v>0</v>
      </c>
    </row>
    <row r="66" spans="1:9" x14ac:dyDescent="0.25">
      <c r="A66" s="164">
        <f>'Расчет ФОТ'!B72</f>
        <v>0</v>
      </c>
      <c r="B66" s="162">
        <f>'Расчет ФОТ'!D72</f>
        <v>0</v>
      </c>
      <c r="C66" s="163">
        <f>IF('Расчет ФОТ'!Y72&gt;0,'Расчет ФОТ'!Y72+IF('Расчет ФОТ'!D72='Расчет ФОТ'!$D$7,$G$227,SUMIF($B$212:$B$227,'Расчет ФОТ'!D72,$G$212:$G$227)),0)</f>
        <v>0</v>
      </c>
      <c r="D66" s="163">
        <f>C66*(1+Калькуляция!$C$70)</f>
        <v>0</v>
      </c>
      <c r="E66" s="163">
        <f>IF('Расчет ФОТ'!J72&gt;0,'Расчет ФОТ'!J72,0)</f>
        <v>0</v>
      </c>
      <c r="F66" s="163">
        <f t="shared" si="2"/>
        <v>0</v>
      </c>
      <c r="G66" s="163">
        <f t="shared" si="3"/>
        <v>0</v>
      </c>
      <c r="H66" s="163">
        <f>F66/Калькуляция!$F$9</f>
        <v>0</v>
      </c>
      <c r="I66" s="129">
        <f>G66/Калькуляция!$F$9</f>
        <v>0</v>
      </c>
    </row>
    <row r="67" spans="1:9" x14ac:dyDescent="0.25">
      <c r="A67" s="164">
        <f>'Расчет ФОТ'!B73</f>
        <v>0</v>
      </c>
      <c r="B67" s="162">
        <f>'Расчет ФОТ'!D73</f>
        <v>0</v>
      </c>
      <c r="C67" s="163">
        <f>IF('Расчет ФОТ'!Y73&gt;0,'Расчет ФОТ'!Y73+IF('Расчет ФОТ'!D73='Расчет ФОТ'!$D$7,$G$227,SUMIF($B$212:$B$227,'Расчет ФОТ'!D73,$G$212:$G$227)),0)</f>
        <v>0</v>
      </c>
      <c r="D67" s="163">
        <f>C67*(1+Калькуляция!$C$70)</f>
        <v>0</v>
      </c>
      <c r="E67" s="163">
        <f>IF('Расчет ФОТ'!J73&gt;0,'Расчет ФОТ'!J73,0)</f>
        <v>0</v>
      </c>
      <c r="F67" s="163">
        <f t="shared" si="2"/>
        <v>0</v>
      </c>
      <c r="G67" s="163">
        <f t="shared" si="3"/>
        <v>0</v>
      </c>
      <c r="H67" s="163">
        <f>F67/Калькуляция!$F$9</f>
        <v>0</v>
      </c>
      <c r="I67" s="129">
        <f>G67/Калькуляция!$F$9</f>
        <v>0</v>
      </c>
    </row>
    <row r="68" spans="1:9" x14ac:dyDescent="0.25">
      <c r="A68" s="164">
        <f>'Расчет ФОТ'!B74</f>
        <v>0</v>
      </c>
      <c r="B68" s="162">
        <f>'Расчет ФОТ'!D74</f>
        <v>0</v>
      </c>
      <c r="C68" s="163">
        <f>IF('Расчет ФОТ'!Y74&gt;0,'Расчет ФОТ'!Y74+IF('Расчет ФОТ'!D74='Расчет ФОТ'!$D$7,$G$227,SUMIF($B$212:$B$227,'Расчет ФОТ'!D74,$G$212:$G$227)),0)</f>
        <v>0</v>
      </c>
      <c r="D68" s="163">
        <f>C68*(1+Калькуляция!$C$70)</f>
        <v>0</v>
      </c>
      <c r="E68" s="163">
        <f>IF('Расчет ФОТ'!J74&gt;0,'Расчет ФОТ'!J74,0)</f>
        <v>0</v>
      </c>
      <c r="F68" s="163">
        <f t="shared" si="2"/>
        <v>0</v>
      </c>
      <c r="G68" s="163">
        <f t="shared" si="3"/>
        <v>0</v>
      </c>
      <c r="H68" s="163">
        <f>F68/Калькуляция!$F$9</f>
        <v>0</v>
      </c>
      <c r="I68" s="129">
        <f>G68/Калькуляция!$F$9</f>
        <v>0</v>
      </c>
    </row>
    <row r="69" spans="1:9" x14ac:dyDescent="0.25">
      <c r="A69" s="164">
        <f>'Расчет ФОТ'!B75</f>
        <v>0</v>
      </c>
      <c r="B69" s="162">
        <f>'Расчет ФОТ'!D75</f>
        <v>0</v>
      </c>
      <c r="C69" s="163">
        <f>IF('Расчет ФОТ'!Y75&gt;0,'Расчет ФОТ'!Y75+IF('Расчет ФОТ'!D75='Расчет ФОТ'!$D$7,$G$227,SUMIF($B$212:$B$227,'Расчет ФОТ'!D75,$G$212:$G$227)),0)</f>
        <v>0</v>
      </c>
      <c r="D69" s="163">
        <f>C69*(1+Калькуляция!$C$70)</f>
        <v>0</v>
      </c>
      <c r="E69" s="163">
        <f>IF('Расчет ФОТ'!J75&gt;0,'Расчет ФОТ'!J75,0)</f>
        <v>0</v>
      </c>
      <c r="F69" s="163">
        <f t="shared" si="2"/>
        <v>0</v>
      </c>
      <c r="G69" s="163">
        <f t="shared" si="3"/>
        <v>0</v>
      </c>
      <c r="H69" s="163">
        <f>F69/Калькуляция!$F$9</f>
        <v>0</v>
      </c>
      <c r="I69" s="129">
        <f>G69/Калькуляция!$F$9</f>
        <v>0</v>
      </c>
    </row>
    <row r="70" spans="1:9" x14ac:dyDescent="0.25">
      <c r="A70" s="164">
        <f>'Расчет ФОТ'!B76</f>
        <v>0</v>
      </c>
      <c r="B70" s="162">
        <f>'Расчет ФОТ'!D76</f>
        <v>0</v>
      </c>
      <c r="C70" s="163">
        <f>IF('Расчет ФОТ'!Y76&gt;0,'Расчет ФОТ'!Y76+IF('Расчет ФОТ'!D76='Расчет ФОТ'!$D$7,$G$227,SUMIF($B$212:$B$227,'Расчет ФОТ'!D76,$G$212:$G$227)),0)</f>
        <v>0</v>
      </c>
      <c r="D70" s="163">
        <f>C70*(1+Калькуляция!$C$70)</f>
        <v>0</v>
      </c>
      <c r="E70" s="163">
        <f>IF('Расчет ФОТ'!J76&gt;0,'Расчет ФОТ'!J76,0)</f>
        <v>0</v>
      </c>
      <c r="F70" s="163">
        <f t="shared" ref="F70:F133" si="4">IF(E70&gt;0,E70*C70,0)</f>
        <v>0</v>
      </c>
      <c r="G70" s="163">
        <f t="shared" ref="G70:G133" si="5">IF(E70&gt;0,E70*D70,0)</f>
        <v>0</v>
      </c>
      <c r="H70" s="163">
        <f>F70/Калькуляция!$F$9</f>
        <v>0</v>
      </c>
      <c r="I70" s="129">
        <f>G70/Калькуляция!$F$9</f>
        <v>0</v>
      </c>
    </row>
    <row r="71" spans="1:9" x14ac:dyDescent="0.25">
      <c r="A71" s="164">
        <f>'Расчет ФОТ'!B77</f>
        <v>0</v>
      </c>
      <c r="B71" s="162">
        <f>'Расчет ФОТ'!D77</f>
        <v>0</v>
      </c>
      <c r="C71" s="163">
        <f>IF('Расчет ФОТ'!Y77&gt;0,'Расчет ФОТ'!Y77+IF('Расчет ФОТ'!D77='Расчет ФОТ'!$D$7,$G$227,SUMIF($B$212:$B$227,'Расчет ФОТ'!D77,$G$212:$G$227)),0)</f>
        <v>0</v>
      </c>
      <c r="D71" s="163">
        <f>C71*(1+Калькуляция!$C$70)</f>
        <v>0</v>
      </c>
      <c r="E71" s="163">
        <f>IF('Расчет ФОТ'!J77&gt;0,'Расчет ФОТ'!J77,0)</f>
        <v>0</v>
      </c>
      <c r="F71" s="163">
        <f t="shared" si="4"/>
        <v>0</v>
      </c>
      <c r="G71" s="163">
        <f t="shared" si="5"/>
        <v>0</v>
      </c>
      <c r="H71" s="163">
        <f>F71/Калькуляция!$F$9</f>
        <v>0</v>
      </c>
      <c r="I71" s="129">
        <f>G71/Калькуляция!$F$9</f>
        <v>0</v>
      </c>
    </row>
    <row r="72" spans="1:9" x14ac:dyDescent="0.25">
      <c r="A72" s="164">
        <f>'Расчет ФОТ'!B78</f>
        <v>0</v>
      </c>
      <c r="B72" s="162">
        <f>'Расчет ФОТ'!D78</f>
        <v>0</v>
      </c>
      <c r="C72" s="163">
        <f>IF('Расчет ФОТ'!Y78&gt;0,'Расчет ФОТ'!Y78+IF('Расчет ФОТ'!D78='Расчет ФОТ'!$D$7,$G$227,SUMIF($B$212:$B$227,'Расчет ФОТ'!D78,$G$212:$G$227)),0)</f>
        <v>0</v>
      </c>
      <c r="D72" s="163">
        <f>C72*(1+Калькуляция!$C$70)</f>
        <v>0</v>
      </c>
      <c r="E72" s="163">
        <f>IF('Расчет ФОТ'!J78&gt;0,'Расчет ФОТ'!J78,0)</f>
        <v>0</v>
      </c>
      <c r="F72" s="163">
        <f t="shared" si="4"/>
        <v>0</v>
      </c>
      <c r="G72" s="163">
        <f t="shared" si="5"/>
        <v>0</v>
      </c>
      <c r="H72" s="163">
        <f>F72/Калькуляция!$F$9</f>
        <v>0</v>
      </c>
      <c r="I72" s="129">
        <f>G72/Калькуляция!$F$9</f>
        <v>0</v>
      </c>
    </row>
    <row r="73" spans="1:9" x14ac:dyDescent="0.25">
      <c r="A73" s="164">
        <f>'Расчет ФОТ'!B79</f>
        <v>0</v>
      </c>
      <c r="B73" s="162">
        <f>'Расчет ФОТ'!D79</f>
        <v>0</v>
      </c>
      <c r="C73" s="163">
        <f>IF('Расчет ФОТ'!Y79&gt;0,'Расчет ФОТ'!Y79+IF('Расчет ФОТ'!D79='Расчет ФОТ'!$D$7,$G$227,SUMIF($B$212:$B$227,'Расчет ФОТ'!D79,$G$212:$G$227)),0)</f>
        <v>0</v>
      </c>
      <c r="D73" s="163">
        <f>C73*(1+Калькуляция!$C$70)</f>
        <v>0</v>
      </c>
      <c r="E73" s="163">
        <f>IF('Расчет ФОТ'!J79&gt;0,'Расчет ФОТ'!J79,0)</f>
        <v>0</v>
      </c>
      <c r="F73" s="163">
        <f t="shared" si="4"/>
        <v>0</v>
      </c>
      <c r="G73" s="163">
        <f t="shared" si="5"/>
        <v>0</v>
      </c>
      <c r="H73" s="163">
        <f>F73/Калькуляция!$F$9</f>
        <v>0</v>
      </c>
      <c r="I73" s="129">
        <f>G73/Калькуляция!$F$9</f>
        <v>0</v>
      </c>
    </row>
    <row r="74" spans="1:9" x14ac:dyDescent="0.25">
      <c r="A74" s="164">
        <f>'Расчет ФОТ'!B80</f>
        <v>0</v>
      </c>
      <c r="B74" s="162">
        <f>'Расчет ФОТ'!D80</f>
        <v>0</v>
      </c>
      <c r="C74" s="163">
        <f>IF('Расчет ФОТ'!Y80&gt;0,'Расчет ФОТ'!Y80+IF('Расчет ФОТ'!D80='Расчет ФОТ'!$D$7,$G$227,SUMIF($B$212:$B$227,'Расчет ФОТ'!D80,$G$212:$G$227)),0)</f>
        <v>0</v>
      </c>
      <c r="D74" s="163">
        <f>C74*(1+Калькуляция!$C$70)</f>
        <v>0</v>
      </c>
      <c r="E74" s="163">
        <f>IF('Расчет ФОТ'!J80&gt;0,'Расчет ФОТ'!J80,0)</f>
        <v>0</v>
      </c>
      <c r="F74" s="163">
        <f t="shared" si="4"/>
        <v>0</v>
      </c>
      <c r="G74" s="163">
        <f t="shared" si="5"/>
        <v>0</v>
      </c>
      <c r="H74" s="163">
        <f>F74/Калькуляция!$F$9</f>
        <v>0</v>
      </c>
      <c r="I74" s="129">
        <f>G74/Калькуляция!$F$9</f>
        <v>0</v>
      </c>
    </row>
    <row r="75" spans="1:9" x14ac:dyDescent="0.25">
      <c r="A75" s="164">
        <f>'Расчет ФОТ'!B81</f>
        <v>0</v>
      </c>
      <c r="B75" s="162">
        <f>'Расчет ФОТ'!D81</f>
        <v>0</v>
      </c>
      <c r="C75" s="163">
        <f>IF('Расчет ФОТ'!Y81&gt;0,'Расчет ФОТ'!Y81+IF('Расчет ФОТ'!D81='Расчет ФОТ'!$D$7,$G$227,SUMIF($B$212:$B$227,'Расчет ФОТ'!D81,$G$212:$G$227)),0)</f>
        <v>0</v>
      </c>
      <c r="D75" s="163">
        <f>C75*(1+Калькуляция!$C$70)</f>
        <v>0</v>
      </c>
      <c r="E75" s="163">
        <f>IF('Расчет ФОТ'!J81&gt;0,'Расчет ФОТ'!J81,0)</f>
        <v>0</v>
      </c>
      <c r="F75" s="163">
        <f t="shared" si="4"/>
        <v>0</v>
      </c>
      <c r="G75" s="163">
        <f t="shared" si="5"/>
        <v>0</v>
      </c>
      <c r="H75" s="163">
        <f>F75/Калькуляция!$F$9</f>
        <v>0</v>
      </c>
      <c r="I75" s="129">
        <f>G75/Калькуляция!$F$9</f>
        <v>0</v>
      </c>
    </row>
    <row r="76" spans="1:9" x14ac:dyDescent="0.25">
      <c r="A76" s="164">
        <f>'Расчет ФОТ'!B82</f>
        <v>0</v>
      </c>
      <c r="B76" s="162">
        <f>'Расчет ФОТ'!D82</f>
        <v>0</v>
      </c>
      <c r="C76" s="163">
        <f>IF('Расчет ФОТ'!Y82&gt;0,'Расчет ФОТ'!Y82+IF('Расчет ФОТ'!D82='Расчет ФОТ'!$D$7,$G$227,SUMIF($B$212:$B$227,'Расчет ФОТ'!D82,$G$212:$G$227)),0)</f>
        <v>0</v>
      </c>
      <c r="D76" s="163">
        <f>C76*(1+Калькуляция!$C$70)</f>
        <v>0</v>
      </c>
      <c r="E76" s="163">
        <f>IF('Расчет ФОТ'!J82&gt;0,'Расчет ФОТ'!J82,0)</f>
        <v>0</v>
      </c>
      <c r="F76" s="163">
        <f t="shared" si="4"/>
        <v>0</v>
      </c>
      <c r="G76" s="163">
        <f t="shared" si="5"/>
        <v>0</v>
      </c>
      <c r="H76" s="163">
        <f>F76/Калькуляция!$F$9</f>
        <v>0</v>
      </c>
      <c r="I76" s="129">
        <f>G76/Калькуляция!$F$9</f>
        <v>0</v>
      </c>
    </row>
    <row r="77" spans="1:9" x14ac:dyDescent="0.25">
      <c r="A77" s="164">
        <f>'Расчет ФОТ'!B83</f>
        <v>0</v>
      </c>
      <c r="B77" s="162">
        <f>'Расчет ФОТ'!D83</f>
        <v>0</v>
      </c>
      <c r="C77" s="163">
        <f>IF('Расчет ФОТ'!Y83&gt;0,'Расчет ФОТ'!Y83+IF('Расчет ФОТ'!D83='Расчет ФОТ'!$D$7,$G$227,SUMIF($B$212:$B$227,'Расчет ФОТ'!D83,$G$212:$G$227)),0)</f>
        <v>0</v>
      </c>
      <c r="D77" s="163">
        <f>C77*(1+Калькуляция!$C$70)</f>
        <v>0</v>
      </c>
      <c r="E77" s="163">
        <f>IF('Расчет ФОТ'!J83&gt;0,'Расчет ФОТ'!J83,0)</f>
        <v>0</v>
      </c>
      <c r="F77" s="163">
        <f t="shared" si="4"/>
        <v>0</v>
      </c>
      <c r="G77" s="163">
        <f t="shared" si="5"/>
        <v>0</v>
      </c>
      <c r="H77" s="163">
        <f>F77/Калькуляция!$F$9</f>
        <v>0</v>
      </c>
      <c r="I77" s="129">
        <f>G77/Калькуляция!$F$9</f>
        <v>0</v>
      </c>
    </row>
    <row r="78" spans="1:9" x14ac:dyDescent="0.25">
      <c r="A78" s="164">
        <f>'Расчет ФОТ'!B84</f>
        <v>0</v>
      </c>
      <c r="B78" s="162">
        <f>'Расчет ФОТ'!D84</f>
        <v>0</v>
      </c>
      <c r="C78" s="163">
        <f>IF('Расчет ФОТ'!Y84&gt;0,'Расчет ФОТ'!Y84+IF('Расчет ФОТ'!D84='Расчет ФОТ'!$D$7,$G$227,SUMIF($B$212:$B$227,'Расчет ФОТ'!D84,$G$212:$G$227)),0)</f>
        <v>0</v>
      </c>
      <c r="D78" s="163">
        <f>C78*(1+Калькуляция!$C$70)</f>
        <v>0</v>
      </c>
      <c r="E78" s="163">
        <f>IF('Расчет ФОТ'!J84&gt;0,'Расчет ФОТ'!J84,0)</f>
        <v>0</v>
      </c>
      <c r="F78" s="163">
        <f t="shared" si="4"/>
        <v>0</v>
      </c>
      <c r="G78" s="163">
        <f t="shared" si="5"/>
        <v>0</v>
      </c>
      <c r="H78" s="163">
        <f>F78/Калькуляция!$F$9</f>
        <v>0</v>
      </c>
      <c r="I78" s="129">
        <f>G78/Калькуляция!$F$9</f>
        <v>0</v>
      </c>
    </row>
    <row r="79" spans="1:9" x14ac:dyDescent="0.25">
      <c r="A79" s="164">
        <f>'Расчет ФОТ'!B85</f>
        <v>0</v>
      </c>
      <c r="B79" s="162">
        <f>'Расчет ФОТ'!D85</f>
        <v>0</v>
      </c>
      <c r="C79" s="163">
        <f>IF('Расчет ФОТ'!Y85&gt;0,'Расчет ФОТ'!Y85+IF('Расчет ФОТ'!D85='Расчет ФОТ'!$D$7,$G$227,SUMIF($B$212:$B$227,'Расчет ФОТ'!D85,$G$212:$G$227)),0)</f>
        <v>0</v>
      </c>
      <c r="D79" s="163">
        <f>C79*(1+Калькуляция!$C$70)</f>
        <v>0</v>
      </c>
      <c r="E79" s="163">
        <f>IF('Расчет ФОТ'!J85&gt;0,'Расчет ФОТ'!J85,0)</f>
        <v>0</v>
      </c>
      <c r="F79" s="163">
        <f t="shared" si="4"/>
        <v>0</v>
      </c>
      <c r="G79" s="163">
        <f t="shared" si="5"/>
        <v>0</v>
      </c>
      <c r="H79" s="163">
        <f>F79/Калькуляция!$F$9</f>
        <v>0</v>
      </c>
      <c r="I79" s="129">
        <f>G79/Калькуляция!$F$9</f>
        <v>0</v>
      </c>
    </row>
    <row r="80" spans="1:9" x14ac:dyDescent="0.25">
      <c r="A80" s="164">
        <f>'Расчет ФОТ'!B86</f>
        <v>0</v>
      </c>
      <c r="B80" s="162">
        <f>'Расчет ФОТ'!D86</f>
        <v>0</v>
      </c>
      <c r="C80" s="163">
        <f>IF('Расчет ФОТ'!Y86&gt;0,'Расчет ФОТ'!Y86+IF('Расчет ФОТ'!D86='Расчет ФОТ'!$D$7,$G$227,SUMIF($B$212:$B$227,'Расчет ФОТ'!D86,$G$212:$G$227)),0)</f>
        <v>0</v>
      </c>
      <c r="D80" s="163">
        <f>C80*(1+Калькуляция!$C$70)</f>
        <v>0</v>
      </c>
      <c r="E80" s="163">
        <f>IF('Расчет ФОТ'!J86&gt;0,'Расчет ФОТ'!J86,0)</f>
        <v>0</v>
      </c>
      <c r="F80" s="163">
        <f t="shared" si="4"/>
        <v>0</v>
      </c>
      <c r="G80" s="163">
        <f t="shared" si="5"/>
        <v>0</v>
      </c>
      <c r="H80" s="163">
        <f>F80/Калькуляция!$F$9</f>
        <v>0</v>
      </c>
      <c r="I80" s="129">
        <f>G80/Калькуляция!$F$9</f>
        <v>0</v>
      </c>
    </row>
    <row r="81" spans="1:9" x14ac:dyDescent="0.25">
      <c r="A81" s="164">
        <f>'Расчет ФОТ'!B87</f>
        <v>0</v>
      </c>
      <c r="B81" s="162">
        <f>'Расчет ФОТ'!D87</f>
        <v>0</v>
      </c>
      <c r="C81" s="163">
        <f>IF('Расчет ФОТ'!Y87&gt;0,'Расчет ФОТ'!Y87+IF('Расчет ФОТ'!D87='Расчет ФОТ'!$D$7,$G$227,SUMIF($B$212:$B$227,'Расчет ФОТ'!D87,$G$212:$G$227)),0)</f>
        <v>0</v>
      </c>
      <c r="D81" s="163">
        <f>C81*(1+Калькуляция!$C$70)</f>
        <v>0</v>
      </c>
      <c r="E81" s="163">
        <f>IF('Расчет ФОТ'!J87&gt;0,'Расчет ФОТ'!J87,0)</f>
        <v>0</v>
      </c>
      <c r="F81" s="163">
        <f t="shared" si="4"/>
        <v>0</v>
      </c>
      <c r="G81" s="163">
        <f t="shared" si="5"/>
        <v>0</v>
      </c>
      <c r="H81" s="163">
        <f>F81/Калькуляция!$F$9</f>
        <v>0</v>
      </c>
      <c r="I81" s="129">
        <f>G81/Калькуляция!$F$9</f>
        <v>0</v>
      </c>
    </row>
    <row r="82" spans="1:9" x14ac:dyDescent="0.25">
      <c r="A82" s="164">
        <f>'Расчет ФОТ'!B88</f>
        <v>0</v>
      </c>
      <c r="B82" s="162">
        <f>'Расчет ФОТ'!D88</f>
        <v>0</v>
      </c>
      <c r="C82" s="163">
        <f>IF('Расчет ФОТ'!Y88&gt;0,'Расчет ФОТ'!Y88+IF('Расчет ФОТ'!D88='Расчет ФОТ'!$D$7,$G$227,SUMIF($B$212:$B$227,'Расчет ФОТ'!D88,$G$212:$G$227)),0)</f>
        <v>0</v>
      </c>
      <c r="D82" s="163">
        <f>C82*(1+Калькуляция!$C$70)</f>
        <v>0</v>
      </c>
      <c r="E82" s="163">
        <f>IF('Расчет ФОТ'!J88&gt;0,'Расчет ФОТ'!J88,0)</f>
        <v>0</v>
      </c>
      <c r="F82" s="163">
        <f t="shared" si="4"/>
        <v>0</v>
      </c>
      <c r="G82" s="163">
        <f t="shared" si="5"/>
        <v>0</v>
      </c>
      <c r="H82" s="163">
        <f>F82/Калькуляция!$F$9</f>
        <v>0</v>
      </c>
      <c r="I82" s="129">
        <f>G82/Калькуляция!$F$9</f>
        <v>0</v>
      </c>
    </row>
    <row r="83" spans="1:9" x14ac:dyDescent="0.25">
      <c r="A83" s="164">
        <f>'Расчет ФОТ'!B89</f>
        <v>0</v>
      </c>
      <c r="B83" s="162">
        <f>'Расчет ФОТ'!D89</f>
        <v>0</v>
      </c>
      <c r="C83" s="163">
        <f>IF('Расчет ФОТ'!Y89&gt;0,'Расчет ФОТ'!Y89+IF('Расчет ФОТ'!D89='Расчет ФОТ'!$D$7,$G$227,SUMIF($B$212:$B$227,'Расчет ФОТ'!D89,$G$212:$G$227)),0)</f>
        <v>0</v>
      </c>
      <c r="D83" s="163">
        <f>C83*(1+Калькуляция!$C$70)</f>
        <v>0</v>
      </c>
      <c r="E83" s="163">
        <f>IF('Расчет ФОТ'!J89&gt;0,'Расчет ФОТ'!J89,0)</f>
        <v>0</v>
      </c>
      <c r="F83" s="163">
        <f t="shared" si="4"/>
        <v>0</v>
      </c>
      <c r="G83" s="163">
        <f t="shared" si="5"/>
        <v>0</v>
      </c>
      <c r="H83" s="163">
        <f>F83/Калькуляция!$F$9</f>
        <v>0</v>
      </c>
      <c r="I83" s="129">
        <f>G83/Калькуляция!$F$9</f>
        <v>0</v>
      </c>
    </row>
    <row r="84" spans="1:9" x14ac:dyDescent="0.25">
      <c r="A84" s="164">
        <f>'Расчет ФОТ'!B90</f>
        <v>0</v>
      </c>
      <c r="B84" s="162">
        <f>'Расчет ФОТ'!D90</f>
        <v>0</v>
      </c>
      <c r="C84" s="163">
        <f>IF('Расчет ФОТ'!Y90&gt;0,'Расчет ФОТ'!Y90+IF('Расчет ФОТ'!D90='Расчет ФОТ'!$D$7,$G$227,SUMIF($B$212:$B$227,'Расчет ФОТ'!D90,$G$212:$G$227)),0)</f>
        <v>0</v>
      </c>
      <c r="D84" s="163">
        <f>C84*(1+Калькуляция!$C$70)</f>
        <v>0</v>
      </c>
      <c r="E84" s="163">
        <f>IF('Расчет ФОТ'!J90&gt;0,'Расчет ФОТ'!J90,0)</f>
        <v>0</v>
      </c>
      <c r="F84" s="163">
        <f t="shared" si="4"/>
        <v>0</v>
      </c>
      <c r="G84" s="163">
        <f t="shared" si="5"/>
        <v>0</v>
      </c>
      <c r="H84" s="163">
        <f>F84/Калькуляция!$F$9</f>
        <v>0</v>
      </c>
      <c r="I84" s="129">
        <f>G84/Калькуляция!$F$9</f>
        <v>0</v>
      </c>
    </row>
    <row r="85" spans="1:9" x14ac:dyDescent="0.25">
      <c r="A85" s="164">
        <f>'Расчет ФОТ'!B91</f>
        <v>0</v>
      </c>
      <c r="B85" s="162">
        <f>'Расчет ФОТ'!D91</f>
        <v>0</v>
      </c>
      <c r="C85" s="163">
        <f>IF('Расчет ФОТ'!Y91&gt;0,'Расчет ФОТ'!Y91+IF('Расчет ФОТ'!D91='Расчет ФОТ'!$D$7,$G$227,SUMIF($B$212:$B$227,'Расчет ФОТ'!D91,$G$212:$G$227)),0)</f>
        <v>0</v>
      </c>
      <c r="D85" s="163">
        <f>C85*(1+Калькуляция!$C$70)</f>
        <v>0</v>
      </c>
      <c r="E85" s="163">
        <f>IF('Расчет ФОТ'!J91&gt;0,'Расчет ФОТ'!J91,0)</f>
        <v>0</v>
      </c>
      <c r="F85" s="163">
        <f t="shared" si="4"/>
        <v>0</v>
      </c>
      <c r="G85" s="163">
        <f t="shared" si="5"/>
        <v>0</v>
      </c>
      <c r="H85" s="163">
        <f>F85/Калькуляция!$F$9</f>
        <v>0</v>
      </c>
      <c r="I85" s="129">
        <f>G85/Калькуляция!$F$9</f>
        <v>0</v>
      </c>
    </row>
    <row r="86" spans="1:9" x14ac:dyDescent="0.25">
      <c r="A86" s="164">
        <f>'Расчет ФОТ'!B92</f>
        <v>0</v>
      </c>
      <c r="B86" s="162">
        <f>'Расчет ФОТ'!D92</f>
        <v>0</v>
      </c>
      <c r="C86" s="163">
        <f>IF('Расчет ФОТ'!Y92&gt;0,'Расчет ФОТ'!Y92+IF('Расчет ФОТ'!D92='Расчет ФОТ'!$D$7,$G$227,SUMIF($B$212:$B$227,'Расчет ФОТ'!D92,$G$212:$G$227)),0)</f>
        <v>0</v>
      </c>
      <c r="D86" s="163">
        <f>C86*(1+Калькуляция!$C$70)</f>
        <v>0</v>
      </c>
      <c r="E86" s="163">
        <f>IF('Расчет ФОТ'!J92&gt;0,'Расчет ФОТ'!J92,0)</f>
        <v>0</v>
      </c>
      <c r="F86" s="163">
        <f t="shared" si="4"/>
        <v>0</v>
      </c>
      <c r="G86" s="163">
        <f t="shared" si="5"/>
        <v>0</v>
      </c>
      <c r="H86" s="163">
        <f>F86/Калькуляция!$F$9</f>
        <v>0</v>
      </c>
      <c r="I86" s="129">
        <f>G86/Калькуляция!$F$9</f>
        <v>0</v>
      </c>
    </row>
    <row r="87" spans="1:9" x14ac:dyDescent="0.25">
      <c r="A87" s="164">
        <f>'Расчет ФОТ'!B93</f>
        <v>0</v>
      </c>
      <c r="B87" s="162">
        <f>'Расчет ФОТ'!D93</f>
        <v>0</v>
      </c>
      <c r="C87" s="163">
        <f>IF('Расчет ФОТ'!Y93&gt;0,'Расчет ФОТ'!Y93+IF('Расчет ФОТ'!D93='Расчет ФОТ'!$D$7,$G$227,SUMIF($B$212:$B$227,'Расчет ФОТ'!D93,$G$212:$G$227)),0)</f>
        <v>0</v>
      </c>
      <c r="D87" s="163">
        <f>C87*(1+Калькуляция!$C$70)</f>
        <v>0</v>
      </c>
      <c r="E87" s="163">
        <f>IF('Расчет ФОТ'!J93&gt;0,'Расчет ФОТ'!J93,0)</f>
        <v>0</v>
      </c>
      <c r="F87" s="163">
        <f t="shared" si="4"/>
        <v>0</v>
      </c>
      <c r="G87" s="163">
        <f t="shared" si="5"/>
        <v>0</v>
      </c>
      <c r="H87" s="163">
        <f>F87/Калькуляция!$F$9</f>
        <v>0</v>
      </c>
      <c r="I87" s="129">
        <f>G87/Калькуляция!$F$9</f>
        <v>0</v>
      </c>
    </row>
    <row r="88" spans="1:9" x14ac:dyDescent="0.25">
      <c r="A88" s="164">
        <f>'Расчет ФОТ'!B94</f>
        <v>0</v>
      </c>
      <c r="B88" s="162">
        <f>'Расчет ФОТ'!D94</f>
        <v>0</v>
      </c>
      <c r="C88" s="163">
        <f>IF('Расчет ФОТ'!Y94&gt;0,'Расчет ФОТ'!Y94+IF('Расчет ФОТ'!D94='Расчет ФОТ'!$D$7,$G$227,SUMIF($B$212:$B$227,'Расчет ФОТ'!D94,$G$212:$G$227)),0)</f>
        <v>0</v>
      </c>
      <c r="D88" s="163">
        <f>C88*(1+Калькуляция!$C$70)</f>
        <v>0</v>
      </c>
      <c r="E88" s="163">
        <f>IF('Расчет ФОТ'!J94&gt;0,'Расчет ФОТ'!J94,0)</f>
        <v>0</v>
      </c>
      <c r="F88" s="163">
        <f t="shared" si="4"/>
        <v>0</v>
      </c>
      <c r="G88" s="163">
        <f t="shared" si="5"/>
        <v>0</v>
      </c>
      <c r="H88" s="163">
        <f>F88/Калькуляция!$F$9</f>
        <v>0</v>
      </c>
      <c r="I88" s="129">
        <f>G88/Калькуляция!$F$9</f>
        <v>0</v>
      </c>
    </row>
    <row r="89" spans="1:9" x14ac:dyDescent="0.25">
      <c r="A89" s="164">
        <f>'Расчет ФОТ'!B95</f>
        <v>0</v>
      </c>
      <c r="B89" s="162">
        <f>'Расчет ФОТ'!D95</f>
        <v>0</v>
      </c>
      <c r="C89" s="163">
        <f>IF('Расчет ФОТ'!Y95&gt;0,'Расчет ФОТ'!Y95+IF('Расчет ФОТ'!D95='Расчет ФОТ'!$D$7,$G$227,SUMIF($B$212:$B$227,'Расчет ФОТ'!D95,$G$212:$G$227)),0)</f>
        <v>0</v>
      </c>
      <c r="D89" s="163">
        <f>C89*(1+Калькуляция!$C$70)</f>
        <v>0</v>
      </c>
      <c r="E89" s="163">
        <f>IF('Расчет ФОТ'!J95&gt;0,'Расчет ФОТ'!J95,0)</f>
        <v>0</v>
      </c>
      <c r="F89" s="163">
        <f t="shared" si="4"/>
        <v>0</v>
      </c>
      <c r="G89" s="163">
        <f t="shared" si="5"/>
        <v>0</v>
      </c>
      <c r="H89" s="163">
        <f>F89/Калькуляция!$F$9</f>
        <v>0</v>
      </c>
      <c r="I89" s="129">
        <f>G89/Калькуляция!$F$9</f>
        <v>0</v>
      </c>
    </row>
    <row r="90" spans="1:9" x14ac:dyDescent="0.25">
      <c r="A90" s="164">
        <f>'Расчет ФОТ'!B96</f>
        <v>0</v>
      </c>
      <c r="B90" s="162">
        <f>'Расчет ФОТ'!D96</f>
        <v>0</v>
      </c>
      <c r="C90" s="163">
        <f>IF('Расчет ФОТ'!Y96&gt;0,'Расчет ФОТ'!Y96+IF('Расчет ФОТ'!D96='Расчет ФОТ'!$D$7,$G$227,SUMIF($B$212:$B$227,'Расчет ФОТ'!D96,$G$212:$G$227)),0)</f>
        <v>0</v>
      </c>
      <c r="D90" s="163">
        <f>C90*(1+Калькуляция!$C$70)</f>
        <v>0</v>
      </c>
      <c r="E90" s="163">
        <f>IF('Расчет ФОТ'!J96&gt;0,'Расчет ФОТ'!J96,0)</f>
        <v>0</v>
      </c>
      <c r="F90" s="163">
        <f t="shared" si="4"/>
        <v>0</v>
      </c>
      <c r="G90" s="163">
        <f t="shared" si="5"/>
        <v>0</v>
      </c>
      <c r="H90" s="163">
        <f>F90/Калькуляция!$F$9</f>
        <v>0</v>
      </c>
      <c r="I90" s="129">
        <f>G90/Калькуляция!$F$9</f>
        <v>0</v>
      </c>
    </row>
    <row r="91" spans="1:9" x14ac:dyDescent="0.25">
      <c r="A91" s="164">
        <f>'Расчет ФОТ'!B97</f>
        <v>0</v>
      </c>
      <c r="B91" s="162">
        <f>'Расчет ФОТ'!D97</f>
        <v>0</v>
      </c>
      <c r="C91" s="163">
        <f>IF('Расчет ФОТ'!Y97&gt;0,'Расчет ФОТ'!Y97+IF('Расчет ФОТ'!D97='Расчет ФОТ'!$D$7,$G$227,SUMIF($B$212:$B$227,'Расчет ФОТ'!D97,$G$212:$G$227)),0)</f>
        <v>0</v>
      </c>
      <c r="D91" s="163">
        <f>C91*(1+Калькуляция!$C$70)</f>
        <v>0</v>
      </c>
      <c r="E91" s="163">
        <f>IF('Расчет ФОТ'!J97&gt;0,'Расчет ФОТ'!J97,0)</f>
        <v>0</v>
      </c>
      <c r="F91" s="163">
        <f t="shared" si="4"/>
        <v>0</v>
      </c>
      <c r="G91" s="163">
        <f t="shared" si="5"/>
        <v>0</v>
      </c>
      <c r="H91" s="163">
        <f>F91/Калькуляция!$F$9</f>
        <v>0</v>
      </c>
      <c r="I91" s="129">
        <f>G91/Калькуляция!$F$9</f>
        <v>0</v>
      </c>
    </row>
    <row r="92" spans="1:9" x14ac:dyDescent="0.25">
      <c r="A92" s="164">
        <f>'Расчет ФОТ'!B98</f>
        <v>0</v>
      </c>
      <c r="B92" s="162">
        <f>'Расчет ФОТ'!D98</f>
        <v>0</v>
      </c>
      <c r="C92" s="163">
        <f>IF('Расчет ФОТ'!Y98&gt;0,'Расчет ФОТ'!Y98+IF('Расчет ФОТ'!D98='Расчет ФОТ'!$D$7,$G$227,SUMIF($B$212:$B$227,'Расчет ФОТ'!D98,$G$212:$G$227)),0)</f>
        <v>0</v>
      </c>
      <c r="D92" s="163">
        <f>C92*(1+Калькуляция!$C$70)</f>
        <v>0</v>
      </c>
      <c r="E92" s="163">
        <f>IF('Расчет ФОТ'!J98&gt;0,'Расчет ФОТ'!J98,0)</f>
        <v>0</v>
      </c>
      <c r="F92" s="163">
        <f t="shared" si="4"/>
        <v>0</v>
      </c>
      <c r="G92" s="163">
        <f t="shared" si="5"/>
        <v>0</v>
      </c>
      <c r="H92" s="163">
        <f>F92/Калькуляция!$F$9</f>
        <v>0</v>
      </c>
      <c r="I92" s="129">
        <f>G92/Калькуляция!$F$9</f>
        <v>0</v>
      </c>
    </row>
    <row r="93" spans="1:9" x14ac:dyDescent="0.25">
      <c r="A93" s="164">
        <f>'Расчет ФОТ'!B99</f>
        <v>0</v>
      </c>
      <c r="B93" s="162">
        <f>'Расчет ФОТ'!D99</f>
        <v>0</v>
      </c>
      <c r="C93" s="163">
        <f>IF('Расчет ФОТ'!Y99&gt;0,'Расчет ФОТ'!Y99+IF('Расчет ФОТ'!D99='Расчет ФОТ'!$D$7,$G$227,SUMIF($B$212:$B$227,'Расчет ФОТ'!D99,$G$212:$G$227)),0)</f>
        <v>0</v>
      </c>
      <c r="D93" s="163">
        <f>C93*(1+Калькуляция!$C$70)</f>
        <v>0</v>
      </c>
      <c r="E93" s="163">
        <f>IF('Расчет ФОТ'!J99&gt;0,'Расчет ФОТ'!J99,0)</f>
        <v>0</v>
      </c>
      <c r="F93" s="163">
        <f t="shared" si="4"/>
        <v>0</v>
      </c>
      <c r="G93" s="163">
        <f t="shared" si="5"/>
        <v>0</v>
      </c>
      <c r="H93" s="163">
        <f>F93/Калькуляция!$F$9</f>
        <v>0</v>
      </c>
      <c r="I93" s="129">
        <f>G93/Калькуляция!$F$9</f>
        <v>0</v>
      </c>
    </row>
    <row r="94" spans="1:9" x14ac:dyDescent="0.25">
      <c r="A94" s="164">
        <f>'Расчет ФОТ'!B100</f>
        <v>0</v>
      </c>
      <c r="B94" s="162">
        <f>'Расчет ФОТ'!D100</f>
        <v>0</v>
      </c>
      <c r="C94" s="163">
        <f>IF('Расчет ФОТ'!Y100&gt;0,'Расчет ФОТ'!Y100+IF('Расчет ФОТ'!D100='Расчет ФОТ'!$D$7,$G$227,SUMIF($B$212:$B$227,'Расчет ФОТ'!D100,$G$212:$G$227)),0)</f>
        <v>0</v>
      </c>
      <c r="D94" s="163">
        <f>C94*(1+Калькуляция!$C$70)</f>
        <v>0</v>
      </c>
      <c r="E94" s="163">
        <f>IF('Расчет ФОТ'!J100&gt;0,'Расчет ФОТ'!J100,0)</f>
        <v>0</v>
      </c>
      <c r="F94" s="163">
        <f t="shared" si="4"/>
        <v>0</v>
      </c>
      <c r="G94" s="163">
        <f t="shared" si="5"/>
        <v>0</v>
      </c>
      <c r="H94" s="163">
        <f>F94/Калькуляция!$F$9</f>
        <v>0</v>
      </c>
      <c r="I94" s="129">
        <f>G94/Калькуляция!$F$9</f>
        <v>0</v>
      </c>
    </row>
    <row r="95" spans="1:9" x14ac:dyDescent="0.25">
      <c r="A95" s="164">
        <f>'Расчет ФОТ'!B101</f>
        <v>0</v>
      </c>
      <c r="B95" s="162">
        <f>'Расчет ФОТ'!D101</f>
        <v>0</v>
      </c>
      <c r="C95" s="163">
        <f>IF('Расчет ФОТ'!Y101&gt;0,'Расчет ФОТ'!Y101+IF('Расчет ФОТ'!D101='Расчет ФОТ'!$D$7,$G$227,SUMIF($B$212:$B$227,'Расчет ФОТ'!D101,$G$212:$G$227)),0)</f>
        <v>0</v>
      </c>
      <c r="D95" s="163">
        <f>C95*(1+Калькуляция!$C$70)</f>
        <v>0</v>
      </c>
      <c r="E95" s="163">
        <f>IF('Расчет ФОТ'!J101&gt;0,'Расчет ФОТ'!J101,0)</f>
        <v>0</v>
      </c>
      <c r="F95" s="163">
        <f t="shared" si="4"/>
        <v>0</v>
      </c>
      <c r="G95" s="163">
        <f t="shared" si="5"/>
        <v>0</v>
      </c>
      <c r="H95" s="163">
        <f>F95/Калькуляция!$F$9</f>
        <v>0</v>
      </c>
      <c r="I95" s="129">
        <f>G95/Калькуляция!$F$9</f>
        <v>0</v>
      </c>
    </row>
    <row r="96" spans="1:9" x14ac:dyDescent="0.25">
      <c r="A96" s="164">
        <f>'Расчет ФОТ'!B102</f>
        <v>0</v>
      </c>
      <c r="B96" s="162">
        <f>'Расчет ФОТ'!D102</f>
        <v>0</v>
      </c>
      <c r="C96" s="163">
        <f>IF('Расчет ФОТ'!Y102&gt;0,'Расчет ФОТ'!Y102+IF('Расчет ФОТ'!D102='Расчет ФОТ'!$D$7,$G$227,SUMIF($B$212:$B$227,'Расчет ФОТ'!D102,$G$212:$G$227)),0)</f>
        <v>0</v>
      </c>
      <c r="D96" s="163">
        <f>C96*(1+Калькуляция!$C$70)</f>
        <v>0</v>
      </c>
      <c r="E96" s="163">
        <f>IF('Расчет ФОТ'!J102&gt;0,'Расчет ФОТ'!J102,0)</f>
        <v>0</v>
      </c>
      <c r="F96" s="163">
        <f t="shared" si="4"/>
        <v>0</v>
      </c>
      <c r="G96" s="163">
        <f t="shared" si="5"/>
        <v>0</v>
      </c>
      <c r="H96" s="163">
        <f>F96/Калькуляция!$F$9</f>
        <v>0</v>
      </c>
      <c r="I96" s="129">
        <f>G96/Калькуляция!$F$9</f>
        <v>0</v>
      </c>
    </row>
    <row r="97" spans="1:9" x14ac:dyDescent="0.25">
      <c r="A97" s="164">
        <f>'Расчет ФОТ'!B103</f>
        <v>0</v>
      </c>
      <c r="B97" s="162">
        <f>'Расчет ФОТ'!D103</f>
        <v>0</v>
      </c>
      <c r="C97" s="163">
        <f>IF('Расчет ФОТ'!Y103&gt;0,'Расчет ФОТ'!Y103+IF('Расчет ФОТ'!D103='Расчет ФОТ'!$D$7,$G$227,SUMIF($B$212:$B$227,'Расчет ФОТ'!D103,$G$212:$G$227)),0)</f>
        <v>0</v>
      </c>
      <c r="D97" s="163">
        <f>C97*(1+Калькуляция!$C$70)</f>
        <v>0</v>
      </c>
      <c r="E97" s="163">
        <f>IF('Расчет ФОТ'!J103&gt;0,'Расчет ФОТ'!J103,0)</f>
        <v>0</v>
      </c>
      <c r="F97" s="163">
        <f t="shared" si="4"/>
        <v>0</v>
      </c>
      <c r="G97" s="163">
        <f t="shared" si="5"/>
        <v>0</v>
      </c>
      <c r="H97" s="163">
        <f>F97/Калькуляция!$F$9</f>
        <v>0</v>
      </c>
      <c r="I97" s="129">
        <f>G97/Калькуляция!$F$9</f>
        <v>0</v>
      </c>
    </row>
    <row r="98" spans="1:9" x14ac:dyDescent="0.25">
      <c r="A98" s="164">
        <f>'Расчет ФОТ'!B104</f>
        <v>0</v>
      </c>
      <c r="B98" s="162">
        <f>'Расчет ФОТ'!D104</f>
        <v>0</v>
      </c>
      <c r="C98" s="163">
        <f>IF('Расчет ФОТ'!Y104&gt;0,'Расчет ФОТ'!Y104+IF('Расчет ФОТ'!D104='Расчет ФОТ'!$D$7,$G$227,SUMIF($B$212:$B$227,'Расчет ФОТ'!D104,$G$212:$G$227)),0)</f>
        <v>0</v>
      </c>
      <c r="D98" s="163">
        <f>C98*(1+Калькуляция!$C$70)</f>
        <v>0</v>
      </c>
      <c r="E98" s="163">
        <f>IF('Расчет ФОТ'!J104&gt;0,'Расчет ФОТ'!J104,0)</f>
        <v>0</v>
      </c>
      <c r="F98" s="163">
        <f t="shared" si="4"/>
        <v>0</v>
      </c>
      <c r="G98" s="163">
        <f t="shared" si="5"/>
        <v>0</v>
      </c>
      <c r="H98" s="163">
        <f>F98/Калькуляция!$F$9</f>
        <v>0</v>
      </c>
      <c r="I98" s="129">
        <f>G98/Калькуляция!$F$9</f>
        <v>0</v>
      </c>
    </row>
    <row r="99" spans="1:9" x14ac:dyDescent="0.25">
      <c r="A99" s="164">
        <f>'Расчет ФОТ'!B105</f>
        <v>0</v>
      </c>
      <c r="B99" s="162">
        <f>'Расчет ФОТ'!D105</f>
        <v>0</v>
      </c>
      <c r="C99" s="163">
        <f>IF('Расчет ФОТ'!Y105&gt;0,'Расчет ФОТ'!Y105+IF('Расчет ФОТ'!D105='Расчет ФОТ'!$D$7,$G$227,SUMIF($B$212:$B$227,'Расчет ФОТ'!D105,$G$212:$G$227)),0)</f>
        <v>0</v>
      </c>
      <c r="D99" s="163">
        <f>C99*(1+Калькуляция!$C$70)</f>
        <v>0</v>
      </c>
      <c r="E99" s="163">
        <f>IF('Расчет ФОТ'!J105&gt;0,'Расчет ФОТ'!J105,0)</f>
        <v>0</v>
      </c>
      <c r="F99" s="163">
        <f t="shared" si="4"/>
        <v>0</v>
      </c>
      <c r="G99" s="163">
        <f t="shared" si="5"/>
        <v>0</v>
      </c>
      <c r="H99" s="163">
        <f>F99/Калькуляция!$F$9</f>
        <v>0</v>
      </c>
      <c r="I99" s="129">
        <f>G99/Калькуляция!$F$9</f>
        <v>0</v>
      </c>
    </row>
    <row r="100" spans="1:9" x14ac:dyDescent="0.25">
      <c r="A100" s="164">
        <f>'Расчет ФОТ'!B106</f>
        <v>0</v>
      </c>
      <c r="B100" s="162">
        <f>'Расчет ФОТ'!D106</f>
        <v>0</v>
      </c>
      <c r="C100" s="163">
        <f>IF('Расчет ФОТ'!Y106&gt;0,'Расчет ФОТ'!Y106+IF('Расчет ФОТ'!D106='Расчет ФОТ'!$D$7,$G$227,SUMIF($B$212:$B$227,'Расчет ФОТ'!D106,$G$212:$G$227)),0)</f>
        <v>0</v>
      </c>
      <c r="D100" s="163">
        <f>C100*(1+Калькуляция!$C$70)</f>
        <v>0</v>
      </c>
      <c r="E100" s="163">
        <f>IF('Расчет ФОТ'!J106&gt;0,'Расчет ФОТ'!J106,0)</f>
        <v>0</v>
      </c>
      <c r="F100" s="163">
        <f t="shared" si="4"/>
        <v>0</v>
      </c>
      <c r="G100" s="163">
        <f t="shared" si="5"/>
        <v>0</v>
      </c>
      <c r="H100" s="163">
        <f>F100/Калькуляция!$F$9</f>
        <v>0</v>
      </c>
      <c r="I100" s="129">
        <f>G100/Калькуляция!$F$9</f>
        <v>0</v>
      </c>
    </row>
    <row r="101" spans="1:9" x14ac:dyDescent="0.25">
      <c r="A101" s="164">
        <f>'Расчет ФОТ'!B107</f>
        <v>0</v>
      </c>
      <c r="B101" s="162">
        <f>'Расчет ФОТ'!D107</f>
        <v>0</v>
      </c>
      <c r="C101" s="163">
        <f>IF('Расчет ФОТ'!Y107&gt;0,'Расчет ФОТ'!Y107+IF('Расчет ФОТ'!D107='Расчет ФОТ'!$D$7,$G$227,SUMIF($B$212:$B$227,'Расчет ФОТ'!D107,$G$212:$G$227)),0)</f>
        <v>0</v>
      </c>
      <c r="D101" s="163">
        <f>C101*(1+Калькуляция!$C$70)</f>
        <v>0</v>
      </c>
      <c r="E101" s="163">
        <f>IF('Расчет ФОТ'!J107&gt;0,'Расчет ФОТ'!J107,0)</f>
        <v>0</v>
      </c>
      <c r="F101" s="163">
        <f t="shared" si="4"/>
        <v>0</v>
      </c>
      <c r="G101" s="163">
        <f t="shared" si="5"/>
        <v>0</v>
      </c>
      <c r="H101" s="163">
        <f>F101/Калькуляция!$F$9</f>
        <v>0</v>
      </c>
      <c r="I101" s="129">
        <f>G101/Калькуляция!$F$9</f>
        <v>0</v>
      </c>
    </row>
    <row r="102" spans="1:9" x14ac:dyDescent="0.25">
      <c r="A102" s="164">
        <f>'Расчет ФОТ'!B108</f>
        <v>0</v>
      </c>
      <c r="B102" s="162">
        <f>'Расчет ФОТ'!D108</f>
        <v>0</v>
      </c>
      <c r="C102" s="163">
        <f>IF('Расчет ФОТ'!Y108&gt;0,'Расчет ФОТ'!Y108+IF('Расчет ФОТ'!D108='Расчет ФОТ'!$D$7,$G$227,SUMIF($B$212:$B$227,'Расчет ФОТ'!D108,$G$212:$G$227)),0)</f>
        <v>0</v>
      </c>
      <c r="D102" s="163">
        <f>C102*(1+Калькуляция!$C$70)</f>
        <v>0</v>
      </c>
      <c r="E102" s="163">
        <f>IF('Расчет ФОТ'!J108&gt;0,'Расчет ФОТ'!J108,0)</f>
        <v>0</v>
      </c>
      <c r="F102" s="163">
        <f t="shared" si="4"/>
        <v>0</v>
      </c>
      <c r="G102" s="163">
        <f t="shared" si="5"/>
        <v>0</v>
      </c>
      <c r="H102" s="163">
        <f>F102/Калькуляция!$F$9</f>
        <v>0</v>
      </c>
      <c r="I102" s="129">
        <f>G102/Калькуляция!$F$9</f>
        <v>0</v>
      </c>
    </row>
    <row r="103" spans="1:9" x14ac:dyDescent="0.25">
      <c r="A103" s="164">
        <f>'Расчет ФОТ'!B109</f>
        <v>0</v>
      </c>
      <c r="B103" s="162">
        <f>'Расчет ФОТ'!D109</f>
        <v>0</v>
      </c>
      <c r="C103" s="163">
        <f>IF('Расчет ФОТ'!Y109&gt;0,'Расчет ФОТ'!Y109+IF('Расчет ФОТ'!D109='Расчет ФОТ'!$D$7,$G$227,SUMIF($B$212:$B$227,'Расчет ФОТ'!D109,$G$212:$G$227)),0)</f>
        <v>0</v>
      </c>
      <c r="D103" s="163">
        <f>C103*(1+Калькуляция!$C$70)</f>
        <v>0</v>
      </c>
      <c r="E103" s="163">
        <f>IF('Расчет ФОТ'!J109&gt;0,'Расчет ФОТ'!J109,0)</f>
        <v>0</v>
      </c>
      <c r="F103" s="163">
        <f t="shared" si="4"/>
        <v>0</v>
      </c>
      <c r="G103" s="163">
        <f t="shared" si="5"/>
        <v>0</v>
      </c>
      <c r="H103" s="163">
        <f>F103/Калькуляция!$F$9</f>
        <v>0</v>
      </c>
      <c r="I103" s="129">
        <f>G103/Калькуляция!$F$9</f>
        <v>0</v>
      </c>
    </row>
    <row r="104" spans="1:9" x14ac:dyDescent="0.25">
      <c r="A104" s="164">
        <f>'Расчет ФОТ'!B110</f>
        <v>0</v>
      </c>
      <c r="B104" s="162">
        <f>'Расчет ФОТ'!D110</f>
        <v>0</v>
      </c>
      <c r="C104" s="163">
        <f>IF('Расчет ФОТ'!Y110&gt;0,'Расчет ФОТ'!Y110+IF('Расчет ФОТ'!D110='Расчет ФОТ'!$D$7,$G$227,SUMIF($B$212:$B$227,'Расчет ФОТ'!D110,$G$212:$G$227)),0)</f>
        <v>0</v>
      </c>
      <c r="D104" s="163">
        <f>C104*(1+Калькуляция!$C$70)</f>
        <v>0</v>
      </c>
      <c r="E104" s="163">
        <f>IF('Расчет ФОТ'!J110&gt;0,'Расчет ФОТ'!J110,0)</f>
        <v>0</v>
      </c>
      <c r="F104" s="163">
        <f t="shared" si="4"/>
        <v>0</v>
      </c>
      <c r="G104" s="163">
        <f t="shared" si="5"/>
        <v>0</v>
      </c>
      <c r="H104" s="163">
        <f>F104/Калькуляция!$F$9</f>
        <v>0</v>
      </c>
      <c r="I104" s="129">
        <f>G104/Калькуляция!$F$9</f>
        <v>0</v>
      </c>
    </row>
    <row r="105" spans="1:9" x14ac:dyDescent="0.25">
      <c r="A105" s="164">
        <f>'Расчет ФОТ'!B111</f>
        <v>0</v>
      </c>
      <c r="B105" s="162">
        <f>'Расчет ФОТ'!D111</f>
        <v>0</v>
      </c>
      <c r="C105" s="163">
        <f>IF('Расчет ФОТ'!Y111&gt;0,'Расчет ФОТ'!Y111+IF('Расчет ФОТ'!D111='Расчет ФОТ'!$D$7,$G$227,SUMIF($B$212:$B$227,'Расчет ФОТ'!D111,$G$212:$G$227)),0)</f>
        <v>0</v>
      </c>
      <c r="D105" s="163">
        <f>C105*(1+Калькуляция!$C$70)</f>
        <v>0</v>
      </c>
      <c r="E105" s="163">
        <f>IF('Расчет ФОТ'!J111&gt;0,'Расчет ФОТ'!J111,0)</f>
        <v>0</v>
      </c>
      <c r="F105" s="163">
        <f t="shared" si="4"/>
        <v>0</v>
      </c>
      <c r="G105" s="163">
        <f t="shared" si="5"/>
        <v>0</v>
      </c>
      <c r="H105" s="163">
        <f>F105/Калькуляция!$F$9</f>
        <v>0</v>
      </c>
      <c r="I105" s="129">
        <f>G105/Калькуляция!$F$9</f>
        <v>0</v>
      </c>
    </row>
    <row r="106" spans="1:9" x14ac:dyDescent="0.25">
      <c r="A106" s="164">
        <f>'Расчет ФОТ'!B112</f>
        <v>0</v>
      </c>
      <c r="B106" s="162">
        <f>'Расчет ФОТ'!D112</f>
        <v>0</v>
      </c>
      <c r="C106" s="163">
        <f>IF('Расчет ФОТ'!Y112&gt;0,'Расчет ФОТ'!Y112+IF('Расчет ФОТ'!D112='Расчет ФОТ'!$D$7,$G$227,SUMIF($B$212:$B$227,'Расчет ФОТ'!D112,$G$212:$G$227)),0)</f>
        <v>0</v>
      </c>
      <c r="D106" s="163">
        <f>C106*(1+Калькуляция!$C$70)</f>
        <v>0</v>
      </c>
      <c r="E106" s="163">
        <f>IF('Расчет ФОТ'!J112&gt;0,'Расчет ФОТ'!J112,0)</f>
        <v>0</v>
      </c>
      <c r="F106" s="163">
        <f t="shared" si="4"/>
        <v>0</v>
      </c>
      <c r="G106" s="163">
        <f t="shared" si="5"/>
        <v>0</v>
      </c>
      <c r="H106" s="163">
        <f>F106/Калькуляция!$F$9</f>
        <v>0</v>
      </c>
      <c r="I106" s="129">
        <f>G106/Калькуляция!$F$9</f>
        <v>0</v>
      </c>
    </row>
    <row r="107" spans="1:9" x14ac:dyDescent="0.25">
      <c r="A107" s="164">
        <f>'Расчет ФОТ'!B113</f>
        <v>0</v>
      </c>
      <c r="B107" s="162">
        <f>'Расчет ФОТ'!D113</f>
        <v>0</v>
      </c>
      <c r="C107" s="163">
        <f>IF('Расчет ФОТ'!Y113&gt;0,'Расчет ФОТ'!Y113+IF('Расчет ФОТ'!D113='Расчет ФОТ'!$D$7,$G$227,SUMIF($B$212:$B$227,'Расчет ФОТ'!D113,$G$212:$G$227)),0)</f>
        <v>0</v>
      </c>
      <c r="D107" s="163">
        <f>C107*(1+Калькуляция!$C$70)</f>
        <v>0</v>
      </c>
      <c r="E107" s="163">
        <f>IF('Расчет ФОТ'!J113&gt;0,'Расчет ФОТ'!J113,0)</f>
        <v>0</v>
      </c>
      <c r="F107" s="163">
        <f t="shared" si="4"/>
        <v>0</v>
      </c>
      <c r="G107" s="163">
        <f t="shared" si="5"/>
        <v>0</v>
      </c>
      <c r="H107" s="163">
        <f>F107/Калькуляция!$F$9</f>
        <v>0</v>
      </c>
      <c r="I107" s="129">
        <f>G107/Калькуляция!$F$9</f>
        <v>0</v>
      </c>
    </row>
    <row r="108" spans="1:9" x14ac:dyDescent="0.25">
      <c r="A108" s="164">
        <f>'Расчет ФОТ'!B114</f>
        <v>0</v>
      </c>
      <c r="B108" s="162">
        <f>'Расчет ФОТ'!D114</f>
        <v>0</v>
      </c>
      <c r="C108" s="163">
        <f>IF('Расчет ФОТ'!Y114&gt;0,'Расчет ФОТ'!Y114+IF('Расчет ФОТ'!D114='Расчет ФОТ'!$D$7,$G$227,SUMIF($B$212:$B$227,'Расчет ФОТ'!D114,$G$212:$G$227)),0)</f>
        <v>0</v>
      </c>
      <c r="D108" s="163">
        <f>C108*(1+Калькуляция!$C$70)</f>
        <v>0</v>
      </c>
      <c r="E108" s="163">
        <f>IF('Расчет ФОТ'!J114&gt;0,'Расчет ФОТ'!J114,0)</f>
        <v>0</v>
      </c>
      <c r="F108" s="163">
        <f t="shared" si="4"/>
        <v>0</v>
      </c>
      <c r="G108" s="163">
        <f t="shared" si="5"/>
        <v>0</v>
      </c>
      <c r="H108" s="163">
        <f>F108/Калькуляция!$F$9</f>
        <v>0</v>
      </c>
      <c r="I108" s="129">
        <f>G108/Калькуляция!$F$9</f>
        <v>0</v>
      </c>
    </row>
    <row r="109" spans="1:9" x14ac:dyDescent="0.25">
      <c r="A109" s="164">
        <f>'Расчет ФОТ'!B115</f>
        <v>0</v>
      </c>
      <c r="B109" s="162">
        <f>'Расчет ФОТ'!D115</f>
        <v>0</v>
      </c>
      <c r="C109" s="163">
        <f>IF('Расчет ФОТ'!Y115&gt;0,'Расчет ФОТ'!Y115+IF('Расчет ФОТ'!D115='Расчет ФОТ'!$D$7,$G$227,SUMIF($B$212:$B$227,'Расчет ФОТ'!D115,$G$212:$G$227)),0)</f>
        <v>0</v>
      </c>
      <c r="D109" s="163">
        <f>C109*(1+Калькуляция!$C$70)</f>
        <v>0</v>
      </c>
      <c r="E109" s="163">
        <f>IF('Расчет ФОТ'!J115&gt;0,'Расчет ФОТ'!J115,0)</f>
        <v>0</v>
      </c>
      <c r="F109" s="163">
        <f t="shared" si="4"/>
        <v>0</v>
      </c>
      <c r="G109" s="163">
        <f t="shared" si="5"/>
        <v>0</v>
      </c>
      <c r="H109" s="163">
        <f>F109/Калькуляция!$F$9</f>
        <v>0</v>
      </c>
      <c r="I109" s="129">
        <f>G109/Калькуляция!$F$9</f>
        <v>0</v>
      </c>
    </row>
    <row r="110" spans="1:9" x14ac:dyDescent="0.25">
      <c r="A110" s="164">
        <f>'Расчет ФОТ'!B116</f>
        <v>0</v>
      </c>
      <c r="B110" s="162">
        <f>'Расчет ФОТ'!D116</f>
        <v>0</v>
      </c>
      <c r="C110" s="163">
        <f>IF('Расчет ФОТ'!Y116&gt;0,'Расчет ФОТ'!Y116+IF('Расчет ФОТ'!D116='Расчет ФОТ'!$D$7,$G$227,SUMIF($B$212:$B$227,'Расчет ФОТ'!D116,$G$212:$G$227)),0)</f>
        <v>0</v>
      </c>
      <c r="D110" s="163">
        <f>C110*(1+Калькуляция!$C$70)</f>
        <v>0</v>
      </c>
      <c r="E110" s="163">
        <f>IF('Расчет ФОТ'!J116&gt;0,'Расчет ФОТ'!J116,0)</f>
        <v>0</v>
      </c>
      <c r="F110" s="163">
        <f t="shared" si="4"/>
        <v>0</v>
      </c>
      <c r="G110" s="163">
        <f t="shared" si="5"/>
        <v>0</v>
      </c>
      <c r="H110" s="163">
        <f>F110/Калькуляция!$F$9</f>
        <v>0</v>
      </c>
      <c r="I110" s="129">
        <f>G110/Калькуляция!$F$9</f>
        <v>0</v>
      </c>
    </row>
    <row r="111" spans="1:9" x14ac:dyDescent="0.25">
      <c r="A111" s="164">
        <f>'Расчет ФОТ'!B117</f>
        <v>0</v>
      </c>
      <c r="B111" s="162">
        <f>'Расчет ФОТ'!D117</f>
        <v>0</v>
      </c>
      <c r="C111" s="163">
        <f>IF('Расчет ФОТ'!Y117&gt;0,'Расчет ФОТ'!Y117+IF('Расчет ФОТ'!D117='Расчет ФОТ'!$D$7,$G$227,SUMIF($B$212:$B$227,'Расчет ФОТ'!D117,$G$212:$G$227)),0)</f>
        <v>0</v>
      </c>
      <c r="D111" s="163">
        <f>C111*(1+Калькуляция!$C$70)</f>
        <v>0</v>
      </c>
      <c r="E111" s="163">
        <f>IF('Расчет ФОТ'!J117&gt;0,'Расчет ФОТ'!J117,0)</f>
        <v>0</v>
      </c>
      <c r="F111" s="163">
        <f t="shared" si="4"/>
        <v>0</v>
      </c>
      <c r="G111" s="163">
        <f t="shared" si="5"/>
        <v>0</v>
      </c>
      <c r="H111" s="163">
        <f>F111/Калькуляция!$F$9</f>
        <v>0</v>
      </c>
      <c r="I111" s="129">
        <f>G111/Калькуляция!$F$9</f>
        <v>0</v>
      </c>
    </row>
    <row r="112" spans="1:9" x14ac:dyDescent="0.25">
      <c r="A112" s="164">
        <f>'Расчет ФОТ'!B118</f>
        <v>0</v>
      </c>
      <c r="B112" s="162">
        <f>'Расчет ФОТ'!D118</f>
        <v>0</v>
      </c>
      <c r="C112" s="163">
        <f>IF('Расчет ФОТ'!Y118&gt;0,'Расчет ФОТ'!Y118+IF('Расчет ФОТ'!D118='Расчет ФОТ'!$D$7,$G$227,SUMIF($B$212:$B$227,'Расчет ФОТ'!D118,$G$212:$G$227)),0)</f>
        <v>0</v>
      </c>
      <c r="D112" s="163">
        <f>C112*(1+Калькуляция!$C$70)</f>
        <v>0</v>
      </c>
      <c r="E112" s="163">
        <f>IF('Расчет ФОТ'!J118&gt;0,'Расчет ФОТ'!J118,0)</f>
        <v>0</v>
      </c>
      <c r="F112" s="163">
        <f t="shared" si="4"/>
        <v>0</v>
      </c>
      <c r="G112" s="163">
        <f t="shared" si="5"/>
        <v>0</v>
      </c>
      <c r="H112" s="163">
        <f>F112/Калькуляция!$F$9</f>
        <v>0</v>
      </c>
      <c r="I112" s="129">
        <f>G112/Калькуляция!$F$9</f>
        <v>0</v>
      </c>
    </row>
    <row r="113" spans="1:9" x14ac:dyDescent="0.25">
      <c r="A113" s="164">
        <f>'Расчет ФОТ'!B119</f>
        <v>0</v>
      </c>
      <c r="B113" s="162">
        <f>'Расчет ФОТ'!D119</f>
        <v>0</v>
      </c>
      <c r="C113" s="163">
        <f>IF('Расчет ФОТ'!Y119&gt;0,'Расчет ФОТ'!Y119+IF('Расчет ФОТ'!D119='Расчет ФОТ'!$D$7,$G$227,SUMIF($B$212:$B$227,'Расчет ФОТ'!D119,$G$212:$G$227)),0)</f>
        <v>0</v>
      </c>
      <c r="D113" s="163">
        <f>C113*(1+Калькуляция!$C$70)</f>
        <v>0</v>
      </c>
      <c r="E113" s="163">
        <f>IF('Расчет ФОТ'!J119&gt;0,'Расчет ФОТ'!J119,0)</f>
        <v>0</v>
      </c>
      <c r="F113" s="163">
        <f t="shared" si="4"/>
        <v>0</v>
      </c>
      <c r="G113" s="163">
        <f t="shared" si="5"/>
        <v>0</v>
      </c>
      <c r="H113" s="163">
        <f>F113/Калькуляция!$F$9</f>
        <v>0</v>
      </c>
      <c r="I113" s="129">
        <f>G113/Калькуляция!$F$9</f>
        <v>0</v>
      </c>
    </row>
    <row r="114" spans="1:9" x14ac:dyDescent="0.25">
      <c r="A114" s="164">
        <f>'Расчет ФОТ'!B120</f>
        <v>0</v>
      </c>
      <c r="B114" s="162">
        <f>'Расчет ФОТ'!D120</f>
        <v>0</v>
      </c>
      <c r="C114" s="163">
        <f>IF('Расчет ФОТ'!Y120&gt;0,'Расчет ФОТ'!Y120+IF('Расчет ФОТ'!D120='Расчет ФОТ'!$D$7,$G$227,SUMIF($B$212:$B$227,'Расчет ФОТ'!D120,$G$212:$G$227)),0)</f>
        <v>0</v>
      </c>
      <c r="D114" s="163">
        <f>C114*(1+Калькуляция!$C$70)</f>
        <v>0</v>
      </c>
      <c r="E114" s="163">
        <f>IF('Расчет ФОТ'!J120&gt;0,'Расчет ФОТ'!J120,0)</f>
        <v>0</v>
      </c>
      <c r="F114" s="163">
        <f t="shared" si="4"/>
        <v>0</v>
      </c>
      <c r="G114" s="163">
        <f t="shared" si="5"/>
        <v>0</v>
      </c>
      <c r="H114" s="163">
        <f>F114/Калькуляция!$F$9</f>
        <v>0</v>
      </c>
      <c r="I114" s="129">
        <f>G114/Калькуляция!$F$9</f>
        <v>0</v>
      </c>
    </row>
    <row r="115" spans="1:9" x14ac:dyDescent="0.25">
      <c r="A115" s="164">
        <f>'Расчет ФОТ'!B121</f>
        <v>0</v>
      </c>
      <c r="B115" s="162">
        <f>'Расчет ФОТ'!D121</f>
        <v>0</v>
      </c>
      <c r="C115" s="163">
        <f>IF('Расчет ФОТ'!Y121&gt;0,'Расчет ФОТ'!Y121+IF('Расчет ФОТ'!D121='Расчет ФОТ'!$D$7,$G$227,SUMIF($B$212:$B$227,'Расчет ФОТ'!D121,$G$212:$G$227)),0)</f>
        <v>0</v>
      </c>
      <c r="D115" s="163">
        <f>C115*(1+Калькуляция!$C$70)</f>
        <v>0</v>
      </c>
      <c r="E115" s="163">
        <f>IF('Расчет ФОТ'!J121&gt;0,'Расчет ФОТ'!J121,0)</f>
        <v>0</v>
      </c>
      <c r="F115" s="163">
        <f t="shared" si="4"/>
        <v>0</v>
      </c>
      <c r="G115" s="163">
        <f t="shared" si="5"/>
        <v>0</v>
      </c>
      <c r="H115" s="163">
        <f>F115/Калькуляция!$F$9</f>
        <v>0</v>
      </c>
      <c r="I115" s="129">
        <f>G115/Калькуляция!$F$9</f>
        <v>0</v>
      </c>
    </row>
    <row r="116" spans="1:9" x14ac:dyDescent="0.25">
      <c r="A116" s="164">
        <f>'Расчет ФОТ'!B122</f>
        <v>0</v>
      </c>
      <c r="B116" s="162">
        <f>'Расчет ФОТ'!D122</f>
        <v>0</v>
      </c>
      <c r="C116" s="163">
        <f>IF('Расчет ФОТ'!Y122&gt;0,'Расчет ФОТ'!Y122+IF('Расчет ФОТ'!D122='Расчет ФОТ'!$D$7,$G$227,SUMIF($B$212:$B$227,'Расчет ФОТ'!D122,$G$212:$G$227)),0)</f>
        <v>0</v>
      </c>
      <c r="D116" s="163">
        <f>C116*(1+Калькуляция!$C$70)</f>
        <v>0</v>
      </c>
      <c r="E116" s="163">
        <f>IF('Расчет ФОТ'!J122&gt;0,'Расчет ФОТ'!J122,0)</f>
        <v>0</v>
      </c>
      <c r="F116" s="163">
        <f t="shared" si="4"/>
        <v>0</v>
      </c>
      <c r="G116" s="163">
        <f t="shared" si="5"/>
        <v>0</v>
      </c>
      <c r="H116" s="163">
        <f>F116/Калькуляция!$F$9</f>
        <v>0</v>
      </c>
      <c r="I116" s="129">
        <f>G116/Калькуляция!$F$9</f>
        <v>0</v>
      </c>
    </row>
    <row r="117" spans="1:9" x14ac:dyDescent="0.25">
      <c r="A117" s="164">
        <f>'Расчет ФОТ'!B123</f>
        <v>0</v>
      </c>
      <c r="B117" s="162">
        <f>'Расчет ФОТ'!D123</f>
        <v>0</v>
      </c>
      <c r="C117" s="163">
        <f>IF('Расчет ФОТ'!Y123&gt;0,'Расчет ФОТ'!Y123+IF('Расчет ФОТ'!D123='Расчет ФОТ'!$D$7,$G$227,SUMIF($B$212:$B$227,'Расчет ФОТ'!D123,$G$212:$G$227)),0)</f>
        <v>0</v>
      </c>
      <c r="D117" s="163">
        <f>C117*(1+Калькуляция!$C$70)</f>
        <v>0</v>
      </c>
      <c r="E117" s="163">
        <f>IF('Расчет ФОТ'!J123&gt;0,'Расчет ФОТ'!J123,0)</f>
        <v>0</v>
      </c>
      <c r="F117" s="163">
        <f t="shared" si="4"/>
        <v>0</v>
      </c>
      <c r="G117" s="163">
        <f t="shared" si="5"/>
        <v>0</v>
      </c>
      <c r="H117" s="163">
        <f>F117/Калькуляция!$F$9</f>
        <v>0</v>
      </c>
      <c r="I117" s="129">
        <f>G117/Калькуляция!$F$9</f>
        <v>0</v>
      </c>
    </row>
    <row r="118" spans="1:9" x14ac:dyDescent="0.25">
      <c r="A118" s="164">
        <f>'Расчет ФОТ'!B124</f>
        <v>0</v>
      </c>
      <c r="B118" s="162">
        <f>'Расчет ФОТ'!D124</f>
        <v>0</v>
      </c>
      <c r="C118" s="163">
        <f>IF('Расчет ФОТ'!Y124&gt;0,'Расчет ФОТ'!Y124+IF('Расчет ФОТ'!D124='Расчет ФОТ'!$D$7,$G$227,SUMIF($B$212:$B$227,'Расчет ФОТ'!D124,$G$212:$G$227)),0)</f>
        <v>0</v>
      </c>
      <c r="D118" s="163">
        <f>C118*(1+Калькуляция!$C$70)</f>
        <v>0</v>
      </c>
      <c r="E118" s="163">
        <f>IF('Расчет ФОТ'!J124&gt;0,'Расчет ФОТ'!J124,0)</f>
        <v>0</v>
      </c>
      <c r="F118" s="163">
        <f t="shared" si="4"/>
        <v>0</v>
      </c>
      <c r="G118" s="163">
        <f t="shared" si="5"/>
        <v>0</v>
      </c>
      <c r="H118" s="163">
        <f>F118/Калькуляция!$F$9</f>
        <v>0</v>
      </c>
      <c r="I118" s="129">
        <f>G118/Калькуляция!$F$9</f>
        <v>0</v>
      </c>
    </row>
    <row r="119" spans="1:9" x14ac:dyDescent="0.25">
      <c r="A119" s="164">
        <f>'Расчет ФОТ'!B125</f>
        <v>0</v>
      </c>
      <c r="B119" s="162">
        <f>'Расчет ФОТ'!D125</f>
        <v>0</v>
      </c>
      <c r="C119" s="163">
        <f>IF('Расчет ФОТ'!Y125&gt;0,'Расчет ФОТ'!Y125+IF('Расчет ФОТ'!D125='Расчет ФОТ'!$D$7,$G$227,SUMIF($B$212:$B$227,'Расчет ФОТ'!D125,$G$212:$G$227)),0)</f>
        <v>0</v>
      </c>
      <c r="D119" s="163">
        <f>C119*(1+Калькуляция!$C$70)</f>
        <v>0</v>
      </c>
      <c r="E119" s="163">
        <f>IF('Расчет ФОТ'!J125&gt;0,'Расчет ФОТ'!J125,0)</f>
        <v>0</v>
      </c>
      <c r="F119" s="163">
        <f t="shared" si="4"/>
        <v>0</v>
      </c>
      <c r="G119" s="163">
        <f t="shared" si="5"/>
        <v>0</v>
      </c>
      <c r="H119" s="163">
        <f>F119/Калькуляция!$F$9</f>
        <v>0</v>
      </c>
      <c r="I119" s="129">
        <f>G119/Калькуляция!$F$9</f>
        <v>0</v>
      </c>
    </row>
    <row r="120" spans="1:9" x14ac:dyDescent="0.25">
      <c r="A120" s="164">
        <f>'Расчет ФОТ'!B126</f>
        <v>0</v>
      </c>
      <c r="B120" s="162">
        <f>'Расчет ФОТ'!D126</f>
        <v>0</v>
      </c>
      <c r="C120" s="163">
        <f>IF('Расчет ФОТ'!Y126&gt;0,'Расчет ФОТ'!Y126+IF('Расчет ФОТ'!D126='Расчет ФОТ'!$D$7,$G$227,SUMIF($B$212:$B$227,'Расчет ФОТ'!D126,$G$212:$G$227)),0)</f>
        <v>0</v>
      </c>
      <c r="D120" s="163">
        <f>C120*(1+Калькуляция!$C$70)</f>
        <v>0</v>
      </c>
      <c r="E120" s="163">
        <f>IF('Расчет ФОТ'!J126&gt;0,'Расчет ФОТ'!J126,0)</f>
        <v>0</v>
      </c>
      <c r="F120" s="163">
        <f t="shared" si="4"/>
        <v>0</v>
      </c>
      <c r="G120" s="163">
        <f t="shared" si="5"/>
        <v>0</v>
      </c>
      <c r="H120" s="163">
        <f>F120/Калькуляция!$F$9</f>
        <v>0</v>
      </c>
      <c r="I120" s="129">
        <f>G120/Калькуляция!$F$9</f>
        <v>0</v>
      </c>
    </row>
    <row r="121" spans="1:9" x14ac:dyDescent="0.25">
      <c r="A121" s="164">
        <f>'Расчет ФОТ'!B127</f>
        <v>0</v>
      </c>
      <c r="B121" s="162">
        <f>'Расчет ФОТ'!D127</f>
        <v>0</v>
      </c>
      <c r="C121" s="163">
        <f>IF('Расчет ФОТ'!Y127&gt;0,'Расчет ФОТ'!Y127+IF('Расчет ФОТ'!D127='Расчет ФОТ'!$D$7,$G$227,SUMIF($B$212:$B$227,'Расчет ФОТ'!D127,$G$212:$G$227)),0)</f>
        <v>0</v>
      </c>
      <c r="D121" s="163">
        <f>C121*(1+Калькуляция!$C$70)</f>
        <v>0</v>
      </c>
      <c r="E121" s="163">
        <f>IF('Расчет ФОТ'!J127&gt;0,'Расчет ФОТ'!J127,0)</f>
        <v>0</v>
      </c>
      <c r="F121" s="163">
        <f t="shared" si="4"/>
        <v>0</v>
      </c>
      <c r="G121" s="163">
        <f t="shared" si="5"/>
        <v>0</v>
      </c>
      <c r="H121" s="163">
        <f>F121/Калькуляция!$F$9</f>
        <v>0</v>
      </c>
      <c r="I121" s="129">
        <f>G121/Калькуляция!$F$9</f>
        <v>0</v>
      </c>
    </row>
    <row r="122" spans="1:9" x14ac:dyDescent="0.25">
      <c r="A122" s="164">
        <f>'Расчет ФОТ'!B128</f>
        <v>0</v>
      </c>
      <c r="B122" s="162">
        <f>'Расчет ФОТ'!D128</f>
        <v>0</v>
      </c>
      <c r="C122" s="163">
        <f>IF('Расчет ФОТ'!Y128&gt;0,'Расчет ФОТ'!Y128+IF('Расчет ФОТ'!D128='Расчет ФОТ'!$D$7,$G$227,SUMIF($B$212:$B$227,'Расчет ФОТ'!D128,$G$212:$G$227)),0)</f>
        <v>0</v>
      </c>
      <c r="D122" s="163">
        <f>C122*(1+Калькуляция!$C$70)</f>
        <v>0</v>
      </c>
      <c r="E122" s="163">
        <f>IF('Расчет ФОТ'!J128&gt;0,'Расчет ФОТ'!J128,0)</f>
        <v>0</v>
      </c>
      <c r="F122" s="163">
        <f t="shared" si="4"/>
        <v>0</v>
      </c>
      <c r="G122" s="163">
        <f t="shared" si="5"/>
        <v>0</v>
      </c>
      <c r="H122" s="163">
        <f>F122/Калькуляция!$F$9</f>
        <v>0</v>
      </c>
      <c r="I122" s="129">
        <f>G122/Калькуляция!$F$9</f>
        <v>0</v>
      </c>
    </row>
    <row r="123" spans="1:9" x14ac:dyDescent="0.25">
      <c r="A123" s="164">
        <f>'Расчет ФОТ'!B129</f>
        <v>0</v>
      </c>
      <c r="B123" s="162">
        <f>'Расчет ФОТ'!D129</f>
        <v>0</v>
      </c>
      <c r="C123" s="163">
        <f>IF('Расчет ФОТ'!Y129&gt;0,'Расчет ФОТ'!Y129+IF('Расчет ФОТ'!D129='Расчет ФОТ'!$D$7,$G$227,SUMIF($B$212:$B$227,'Расчет ФОТ'!D129,$G$212:$G$227)),0)</f>
        <v>0</v>
      </c>
      <c r="D123" s="163">
        <f>C123*(1+Калькуляция!$C$70)</f>
        <v>0</v>
      </c>
      <c r="E123" s="163">
        <f>IF('Расчет ФОТ'!J129&gt;0,'Расчет ФОТ'!J129,0)</f>
        <v>0</v>
      </c>
      <c r="F123" s="163">
        <f t="shared" si="4"/>
        <v>0</v>
      </c>
      <c r="G123" s="163">
        <f t="shared" si="5"/>
        <v>0</v>
      </c>
      <c r="H123" s="163">
        <f>F123/Калькуляция!$F$9</f>
        <v>0</v>
      </c>
      <c r="I123" s="129">
        <f>G123/Калькуляция!$F$9</f>
        <v>0</v>
      </c>
    </row>
    <row r="124" spans="1:9" x14ac:dyDescent="0.25">
      <c r="A124" s="164">
        <f>'Расчет ФОТ'!B130</f>
        <v>0</v>
      </c>
      <c r="B124" s="162">
        <f>'Расчет ФОТ'!D130</f>
        <v>0</v>
      </c>
      <c r="C124" s="163">
        <f>IF('Расчет ФОТ'!Y130&gt;0,'Расчет ФОТ'!Y130+IF('Расчет ФОТ'!D130='Расчет ФОТ'!$D$7,$G$227,SUMIF($B$212:$B$227,'Расчет ФОТ'!D130,$G$212:$G$227)),0)</f>
        <v>0</v>
      </c>
      <c r="D124" s="163">
        <f>C124*(1+Калькуляция!$C$70)</f>
        <v>0</v>
      </c>
      <c r="E124" s="163">
        <f>IF('Расчет ФОТ'!J130&gt;0,'Расчет ФОТ'!J130,0)</f>
        <v>0</v>
      </c>
      <c r="F124" s="163">
        <f t="shared" si="4"/>
        <v>0</v>
      </c>
      <c r="G124" s="163">
        <f t="shared" si="5"/>
        <v>0</v>
      </c>
      <c r="H124" s="163">
        <f>F124/Калькуляция!$F$9</f>
        <v>0</v>
      </c>
      <c r="I124" s="129">
        <f>G124/Калькуляция!$F$9</f>
        <v>0</v>
      </c>
    </row>
    <row r="125" spans="1:9" x14ac:dyDescent="0.25">
      <c r="A125" s="164">
        <f>'Расчет ФОТ'!B131</f>
        <v>0</v>
      </c>
      <c r="B125" s="162">
        <f>'Расчет ФОТ'!D131</f>
        <v>0</v>
      </c>
      <c r="C125" s="163">
        <f>IF('Расчет ФОТ'!Y131&gt;0,'Расчет ФОТ'!Y131+IF('Расчет ФОТ'!D131='Расчет ФОТ'!$D$7,$G$227,SUMIF($B$212:$B$227,'Расчет ФОТ'!D131,$G$212:$G$227)),0)</f>
        <v>0</v>
      </c>
      <c r="D125" s="163">
        <f>C125*(1+Калькуляция!$C$70)</f>
        <v>0</v>
      </c>
      <c r="E125" s="163">
        <f>IF('Расчет ФОТ'!J131&gt;0,'Расчет ФОТ'!J131,0)</f>
        <v>0</v>
      </c>
      <c r="F125" s="163">
        <f t="shared" si="4"/>
        <v>0</v>
      </c>
      <c r="G125" s="163">
        <f t="shared" si="5"/>
        <v>0</v>
      </c>
      <c r="H125" s="163">
        <f>F125/Калькуляция!$F$9</f>
        <v>0</v>
      </c>
      <c r="I125" s="129">
        <f>G125/Калькуляция!$F$9</f>
        <v>0</v>
      </c>
    </row>
    <row r="126" spans="1:9" x14ac:dyDescent="0.25">
      <c r="A126" s="164">
        <f>'Расчет ФОТ'!B132</f>
        <v>0</v>
      </c>
      <c r="B126" s="162">
        <f>'Расчет ФОТ'!D132</f>
        <v>0</v>
      </c>
      <c r="C126" s="163">
        <f>IF('Расчет ФОТ'!Y132&gt;0,'Расчет ФОТ'!Y132+IF('Расчет ФОТ'!D132='Расчет ФОТ'!$D$7,$G$227,SUMIF($B$212:$B$227,'Расчет ФОТ'!D132,$G$212:$G$227)),0)</f>
        <v>0</v>
      </c>
      <c r="D126" s="163">
        <f>C126*(1+Калькуляция!$C$70)</f>
        <v>0</v>
      </c>
      <c r="E126" s="163">
        <f>IF('Расчет ФОТ'!J132&gt;0,'Расчет ФОТ'!J132,0)</f>
        <v>0</v>
      </c>
      <c r="F126" s="163">
        <f t="shared" si="4"/>
        <v>0</v>
      </c>
      <c r="G126" s="163">
        <f t="shared" si="5"/>
        <v>0</v>
      </c>
      <c r="H126" s="163">
        <f>F126/Калькуляция!$F$9</f>
        <v>0</v>
      </c>
      <c r="I126" s="129">
        <f>G126/Калькуляция!$F$9</f>
        <v>0</v>
      </c>
    </row>
    <row r="127" spans="1:9" x14ac:dyDescent="0.25">
      <c r="A127" s="164">
        <f>'Расчет ФОТ'!B133</f>
        <v>0</v>
      </c>
      <c r="B127" s="162">
        <f>'Расчет ФОТ'!D133</f>
        <v>0</v>
      </c>
      <c r="C127" s="163">
        <f>IF('Расчет ФОТ'!Y133&gt;0,'Расчет ФОТ'!Y133+IF('Расчет ФОТ'!D133='Расчет ФОТ'!$D$7,$G$227,SUMIF($B$212:$B$227,'Расчет ФОТ'!D133,$G$212:$G$227)),0)</f>
        <v>0</v>
      </c>
      <c r="D127" s="163">
        <f>C127*(1+Калькуляция!$C$70)</f>
        <v>0</v>
      </c>
      <c r="E127" s="163">
        <f>IF('Расчет ФОТ'!J133&gt;0,'Расчет ФОТ'!J133,0)</f>
        <v>0</v>
      </c>
      <c r="F127" s="163">
        <f t="shared" si="4"/>
        <v>0</v>
      </c>
      <c r="G127" s="163">
        <f t="shared" si="5"/>
        <v>0</v>
      </c>
      <c r="H127" s="163">
        <f>F127/Калькуляция!$F$9</f>
        <v>0</v>
      </c>
      <c r="I127" s="129">
        <f>G127/Калькуляция!$F$9</f>
        <v>0</v>
      </c>
    </row>
    <row r="128" spans="1:9" x14ac:dyDescent="0.25">
      <c r="A128" s="164">
        <f>'Расчет ФОТ'!B134</f>
        <v>0</v>
      </c>
      <c r="B128" s="162">
        <f>'Расчет ФОТ'!D134</f>
        <v>0</v>
      </c>
      <c r="C128" s="163">
        <f>IF('Расчет ФОТ'!Y134&gt;0,'Расчет ФОТ'!Y134+IF('Расчет ФОТ'!D134='Расчет ФОТ'!$D$7,$G$227,SUMIF($B$212:$B$227,'Расчет ФОТ'!D134,$G$212:$G$227)),0)</f>
        <v>0</v>
      </c>
      <c r="D128" s="163">
        <f>C128*(1+Калькуляция!$C$70)</f>
        <v>0</v>
      </c>
      <c r="E128" s="163">
        <f>IF('Расчет ФОТ'!J134&gt;0,'Расчет ФОТ'!J134,0)</f>
        <v>0</v>
      </c>
      <c r="F128" s="163">
        <f t="shared" si="4"/>
        <v>0</v>
      </c>
      <c r="G128" s="163">
        <f t="shared" si="5"/>
        <v>0</v>
      </c>
      <c r="H128" s="163">
        <f>F128/Калькуляция!$F$9</f>
        <v>0</v>
      </c>
      <c r="I128" s="129">
        <f>G128/Калькуляция!$F$9</f>
        <v>0</v>
      </c>
    </row>
    <row r="129" spans="1:9" x14ac:dyDescent="0.25">
      <c r="A129" s="164">
        <f>'Расчет ФОТ'!B135</f>
        <v>0</v>
      </c>
      <c r="B129" s="162">
        <f>'Расчет ФОТ'!D135</f>
        <v>0</v>
      </c>
      <c r="C129" s="163">
        <f>IF('Расчет ФОТ'!Y135&gt;0,'Расчет ФОТ'!Y135+IF('Расчет ФОТ'!D135='Расчет ФОТ'!$D$7,$G$227,SUMIF($B$212:$B$227,'Расчет ФОТ'!D135,$G$212:$G$227)),0)</f>
        <v>0</v>
      </c>
      <c r="D129" s="163">
        <f>C129*(1+Калькуляция!$C$70)</f>
        <v>0</v>
      </c>
      <c r="E129" s="163">
        <f>IF('Расчет ФОТ'!J135&gt;0,'Расчет ФОТ'!J135,0)</f>
        <v>0</v>
      </c>
      <c r="F129" s="163">
        <f t="shared" si="4"/>
        <v>0</v>
      </c>
      <c r="G129" s="163">
        <f t="shared" si="5"/>
        <v>0</v>
      </c>
      <c r="H129" s="163">
        <f>F129/Калькуляция!$F$9</f>
        <v>0</v>
      </c>
      <c r="I129" s="129">
        <f>G129/Калькуляция!$F$9</f>
        <v>0</v>
      </c>
    </row>
    <row r="130" spans="1:9" x14ac:dyDescent="0.25">
      <c r="A130" s="164">
        <f>'Расчет ФОТ'!B136</f>
        <v>0</v>
      </c>
      <c r="B130" s="162">
        <f>'Расчет ФОТ'!D136</f>
        <v>0</v>
      </c>
      <c r="C130" s="163">
        <f>IF('Расчет ФОТ'!Y136&gt;0,'Расчет ФОТ'!Y136+IF('Расчет ФОТ'!D136='Расчет ФОТ'!$D$7,$G$227,SUMIF($B$212:$B$227,'Расчет ФОТ'!D136,$G$212:$G$227)),0)</f>
        <v>0</v>
      </c>
      <c r="D130" s="163">
        <f>C130*(1+Калькуляция!$C$70)</f>
        <v>0</v>
      </c>
      <c r="E130" s="163">
        <f>IF('Расчет ФОТ'!J136&gt;0,'Расчет ФОТ'!J136,0)</f>
        <v>0</v>
      </c>
      <c r="F130" s="163">
        <f t="shared" si="4"/>
        <v>0</v>
      </c>
      <c r="G130" s="163">
        <f t="shared" si="5"/>
        <v>0</v>
      </c>
      <c r="H130" s="163">
        <f>F130/Калькуляция!$F$9</f>
        <v>0</v>
      </c>
      <c r="I130" s="129">
        <f>G130/Калькуляция!$F$9</f>
        <v>0</v>
      </c>
    </row>
    <row r="131" spans="1:9" x14ac:dyDescent="0.25">
      <c r="A131" s="164">
        <f>'Расчет ФОТ'!B137</f>
        <v>0</v>
      </c>
      <c r="B131" s="162">
        <f>'Расчет ФОТ'!D137</f>
        <v>0</v>
      </c>
      <c r="C131" s="163">
        <f>IF('Расчет ФОТ'!Y137&gt;0,'Расчет ФОТ'!Y137+IF('Расчет ФОТ'!D137='Расчет ФОТ'!$D$7,$G$227,SUMIF($B$212:$B$227,'Расчет ФОТ'!D137,$G$212:$G$227)),0)</f>
        <v>0</v>
      </c>
      <c r="D131" s="163">
        <f>C131*(1+Калькуляция!$C$70)</f>
        <v>0</v>
      </c>
      <c r="E131" s="163">
        <f>IF('Расчет ФОТ'!J137&gt;0,'Расчет ФОТ'!J137,0)</f>
        <v>0</v>
      </c>
      <c r="F131" s="163">
        <f t="shared" si="4"/>
        <v>0</v>
      </c>
      <c r="G131" s="163">
        <f t="shared" si="5"/>
        <v>0</v>
      </c>
      <c r="H131" s="163">
        <f>F131/Калькуляция!$F$9</f>
        <v>0</v>
      </c>
      <c r="I131" s="129">
        <f>G131/Калькуляция!$F$9</f>
        <v>0</v>
      </c>
    </row>
    <row r="132" spans="1:9" x14ac:dyDescent="0.25">
      <c r="A132" s="164">
        <f>'Расчет ФОТ'!B138</f>
        <v>0</v>
      </c>
      <c r="B132" s="162">
        <f>'Расчет ФОТ'!D138</f>
        <v>0</v>
      </c>
      <c r="C132" s="163">
        <f>IF('Расчет ФОТ'!Y138&gt;0,'Расчет ФОТ'!Y138+IF('Расчет ФОТ'!D138='Расчет ФОТ'!$D$7,$G$227,SUMIF($B$212:$B$227,'Расчет ФОТ'!D138,$G$212:$G$227)),0)</f>
        <v>0</v>
      </c>
      <c r="D132" s="163">
        <f>C132*(1+Калькуляция!$C$70)</f>
        <v>0</v>
      </c>
      <c r="E132" s="163">
        <f>IF('Расчет ФОТ'!J138&gt;0,'Расчет ФОТ'!J138,0)</f>
        <v>0</v>
      </c>
      <c r="F132" s="163">
        <f t="shared" si="4"/>
        <v>0</v>
      </c>
      <c r="G132" s="163">
        <f t="shared" si="5"/>
        <v>0</v>
      </c>
      <c r="H132" s="163">
        <f>F132/Калькуляция!$F$9</f>
        <v>0</v>
      </c>
      <c r="I132" s="129">
        <f>G132/Калькуляция!$F$9</f>
        <v>0</v>
      </c>
    </row>
    <row r="133" spans="1:9" x14ac:dyDescent="0.25">
      <c r="A133" s="164">
        <f>'Расчет ФОТ'!B139</f>
        <v>0</v>
      </c>
      <c r="B133" s="162">
        <f>'Расчет ФОТ'!D139</f>
        <v>0</v>
      </c>
      <c r="C133" s="163">
        <f>IF('Расчет ФОТ'!Y139&gt;0,'Расчет ФОТ'!Y139+IF('Расчет ФОТ'!D139='Расчет ФОТ'!$D$7,$G$227,SUMIF($B$212:$B$227,'Расчет ФОТ'!D139,$G$212:$G$227)),0)</f>
        <v>0</v>
      </c>
      <c r="D133" s="163">
        <f>C133*(1+Калькуляция!$C$70)</f>
        <v>0</v>
      </c>
      <c r="E133" s="163">
        <f>IF('Расчет ФОТ'!J139&gt;0,'Расчет ФОТ'!J139,0)</f>
        <v>0</v>
      </c>
      <c r="F133" s="163">
        <f t="shared" si="4"/>
        <v>0</v>
      </c>
      <c r="G133" s="163">
        <f t="shared" si="5"/>
        <v>0</v>
      </c>
      <c r="H133" s="163">
        <f>F133/Калькуляция!$F$9</f>
        <v>0</v>
      </c>
      <c r="I133" s="129">
        <f>G133/Калькуляция!$F$9</f>
        <v>0</v>
      </c>
    </row>
    <row r="134" spans="1:9" x14ac:dyDescent="0.25">
      <c r="A134" s="164">
        <f>'Расчет ФОТ'!B140</f>
        <v>0</v>
      </c>
      <c r="B134" s="162">
        <f>'Расчет ФОТ'!D140</f>
        <v>0</v>
      </c>
      <c r="C134" s="163">
        <f>IF('Расчет ФОТ'!Y140&gt;0,'Расчет ФОТ'!Y140+IF('Расчет ФОТ'!D140='Расчет ФОТ'!$D$7,$G$227,SUMIF($B$212:$B$227,'Расчет ФОТ'!D140,$G$212:$G$227)),0)</f>
        <v>0</v>
      </c>
      <c r="D134" s="163">
        <f>C134*(1+Калькуляция!$C$70)</f>
        <v>0</v>
      </c>
      <c r="E134" s="163">
        <f>IF('Расчет ФОТ'!J140&gt;0,'Расчет ФОТ'!J140,0)</f>
        <v>0</v>
      </c>
      <c r="F134" s="163">
        <f t="shared" ref="F134:F197" si="6">IF(E134&gt;0,E134*C134,0)</f>
        <v>0</v>
      </c>
      <c r="G134" s="163">
        <f t="shared" ref="G134:G197" si="7">IF(E134&gt;0,E134*D134,0)</f>
        <v>0</v>
      </c>
      <c r="H134" s="163">
        <f>F134/Калькуляция!$F$9</f>
        <v>0</v>
      </c>
      <c r="I134" s="129">
        <f>G134/Калькуляция!$F$9</f>
        <v>0</v>
      </c>
    </row>
    <row r="135" spans="1:9" x14ac:dyDescent="0.25">
      <c r="A135" s="164">
        <f>'Расчет ФОТ'!B141</f>
        <v>0</v>
      </c>
      <c r="B135" s="162">
        <f>'Расчет ФОТ'!D141</f>
        <v>0</v>
      </c>
      <c r="C135" s="163">
        <f>IF('Расчет ФОТ'!Y141&gt;0,'Расчет ФОТ'!Y141+IF('Расчет ФОТ'!D141='Расчет ФОТ'!$D$7,$G$227,SUMIF($B$212:$B$227,'Расчет ФОТ'!D141,$G$212:$G$227)),0)</f>
        <v>0</v>
      </c>
      <c r="D135" s="163">
        <f>C135*(1+Калькуляция!$C$70)</f>
        <v>0</v>
      </c>
      <c r="E135" s="163">
        <f>IF('Расчет ФОТ'!J141&gt;0,'Расчет ФОТ'!J141,0)</f>
        <v>0</v>
      </c>
      <c r="F135" s="163">
        <f t="shared" si="6"/>
        <v>0</v>
      </c>
      <c r="G135" s="163">
        <f t="shared" si="7"/>
        <v>0</v>
      </c>
      <c r="H135" s="163">
        <f>F135/Калькуляция!$F$9</f>
        <v>0</v>
      </c>
      <c r="I135" s="129">
        <f>G135/Калькуляция!$F$9</f>
        <v>0</v>
      </c>
    </row>
    <row r="136" spans="1:9" x14ac:dyDescent="0.25">
      <c r="A136" s="164">
        <f>'Расчет ФОТ'!B142</f>
        <v>0</v>
      </c>
      <c r="B136" s="162">
        <f>'Расчет ФОТ'!D142</f>
        <v>0</v>
      </c>
      <c r="C136" s="163">
        <f>IF('Расчет ФОТ'!Y142&gt;0,'Расчет ФОТ'!Y142+IF('Расчет ФОТ'!D142='Расчет ФОТ'!$D$7,$G$227,SUMIF($B$212:$B$227,'Расчет ФОТ'!D142,$G$212:$G$227)),0)</f>
        <v>0</v>
      </c>
      <c r="D136" s="163">
        <f>C136*(1+Калькуляция!$C$70)</f>
        <v>0</v>
      </c>
      <c r="E136" s="163">
        <f>IF('Расчет ФОТ'!J142&gt;0,'Расчет ФОТ'!J142,0)</f>
        <v>0</v>
      </c>
      <c r="F136" s="163">
        <f t="shared" si="6"/>
        <v>0</v>
      </c>
      <c r="G136" s="163">
        <f t="shared" si="7"/>
        <v>0</v>
      </c>
      <c r="H136" s="163">
        <f>F136/Калькуляция!$F$9</f>
        <v>0</v>
      </c>
      <c r="I136" s="129">
        <f>G136/Калькуляция!$F$9</f>
        <v>0</v>
      </c>
    </row>
    <row r="137" spans="1:9" x14ac:dyDescent="0.25">
      <c r="A137" s="164">
        <f>'Расчет ФОТ'!B143</f>
        <v>0</v>
      </c>
      <c r="B137" s="162">
        <f>'Расчет ФОТ'!D143</f>
        <v>0</v>
      </c>
      <c r="C137" s="163">
        <f>IF('Расчет ФОТ'!Y143&gt;0,'Расчет ФОТ'!Y143+IF('Расчет ФОТ'!D143='Расчет ФОТ'!$D$7,$G$227,SUMIF($B$212:$B$227,'Расчет ФОТ'!D143,$G$212:$G$227)),0)</f>
        <v>0</v>
      </c>
      <c r="D137" s="163">
        <f>C137*(1+Калькуляция!$C$70)</f>
        <v>0</v>
      </c>
      <c r="E137" s="163">
        <f>IF('Расчет ФОТ'!J143&gt;0,'Расчет ФОТ'!J143,0)</f>
        <v>0</v>
      </c>
      <c r="F137" s="163">
        <f t="shared" si="6"/>
        <v>0</v>
      </c>
      <c r="G137" s="163">
        <f t="shared" si="7"/>
        <v>0</v>
      </c>
      <c r="H137" s="163">
        <f>F137/Калькуляция!$F$9</f>
        <v>0</v>
      </c>
      <c r="I137" s="129">
        <f>G137/Калькуляция!$F$9</f>
        <v>0</v>
      </c>
    </row>
    <row r="138" spans="1:9" x14ac:dyDescent="0.25">
      <c r="A138" s="164">
        <f>'Расчет ФОТ'!B144</f>
        <v>0</v>
      </c>
      <c r="B138" s="162">
        <f>'Расчет ФОТ'!D144</f>
        <v>0</v>
      </c>
      <c r="C138" s="163">
        <f>IF('Расчет ФОТ'!Y144&gt;0,'Расчет ФОТ'!Y144+IF('Расчет ФОТ'!D144='Расчет ФОТ'!$D$7,$G$227,SUMIF($B$212:$B$227,'Расчет ФОТ'!D144,$G$212:$G$227)),0)</f>
        <v>0</v>
      </c>
      <c r="D138" s="163">
        <f>C138*(1+Калькуляция!$C$70)</f>
        <v>0</v>
      </c>
      <c r="E138" s="163">
        <f>IF('Расчет ФОТ'!J144&gt;0,'Расчет ФОТ'!J144,0)</f>
        <v>0</v>
      </c>
      <c r="F138" s="163">
        <f t="shared" si="6"/>
        <v>0</v>
      </c>
      <c r="G138" s="163">
        <f t="shared" si="7"/>
        <v>0</v>
      </c>
      <c r="H138" s="163">
        <f>F138/Калькуляция!$F$9</f>
        <v>0</v>
      </c>
      <c r="I138" s="129">
        <f>G138/Калькуляция!$F$9</f>
        <v>0</v>
      </c>
    </row>
    <row r="139" spans="1:9" x14ac:dyDescent="0.25">
      <c r="A139" s="164">
        <f>'Расчет ФОТ'!B145</f>
        <v>0</v>
      </c>
      <c r="B139" s="162">
        <f>'Расчет ФОТ'!D145</f>
        <v>0</v>
      </c>
      <c r="C139" s="163">
        <f>IF('Расчет ФОТ'!Y145&gt;0,'Расчет ФОТ'!Y145+IF('Расчет ФОТ'!D145='Расчет ФОТ'!$D$7,$G$227,SUMIF($B$212:$B$227,'Расчет ФОТ'!D145,$G$212:$G$227)),0)</f>
        <v>0</v>
      </c>
      <c r="D139" s="163">
        <f>C139*(1+Калькуляция!$C$70)</f>
        <v>0</v>
      </c>
      <c r="E139" s="163">
        <f>IF('Расчет ФОТ'!J145&gt;0,'Расчет ФОТ'!J145,0)</f>
        <v>0</v>
      </c>
      <c r="F139" s="163">
        <f t="shared" si="6"/>
        <v>0</v>
      </c>
      <c r="G139" s="163">
        <f t="shared" si="7"/>
        <v>0</v>
      </c>
      <c r="H139" s="163">
        <f>F139/Калькуляция!$F$9</f>
        <v>0</v>
      </c>
      <c r="I139" s="129">
        <f>G139/Калькуляция!$F$9</f>
        <v>0</v>
      </c>
    </row>
    <row r="140" spans="1:9" x14ac:dyDescent="0.25">
      <c r="A140" s="164">
        <f>'Расчет ФОТ'!B146</f>
        <v>0</v>
      </c>
      <c r="B140" s="162">
        <f>'Расчет ФОТ'!D146</f>
        <v>0</v>
      </c>
      <c r="C140" s="163">
        <f>IF('Расчет ФОТ'!Y146&gt;0,'Расчет ФОТ'!Y146+IF('Расчет ФОТ'!D146='Расчет ФОТ'!$D$7,$G$227,SUMIF($B$212:$B$227,'Расчет ФОТ'!D146,$G$212:$G$227)),0)</f>
        <v>0</v>
      </c>
      <c r="D140" s="163">
        <f>C140*(1+Калькуляция!$C$70)</f>
        <v>0</v>
      </c>
      <c r="E140" s="163">
        <f>IF('Расчет ФОТ'!J146&gt;0,'Расчет ФОТ'!J146,0)</f>
        <v>0</v>
      </c>
      <c r="F140" s="163">
        <f t="shared" si="6"/>
        <v>0</v>
      </c>
      <c r="G140" s="163">
        <f t="shared" si="7"/>
        <v>0</v>
      </c>
      <c r="H140" s="163">
        <f>F140/Калькуляция!$F$9</f>
        <v>0</v>
      </c>
      <c r="I140" s="129">
        <f>G140/Калькуляция!$F$9</f>
        <v>0</v>
      </c>
    </row>
    <row r="141" spans="1:9" x14ac:dyDescent="0.25">
      <c r="A141" s="164">
        <f>'Расчет ФОТ'!B147</f>
        <v>0</v>
      </c>
      <c r="B141" s="162">
        <f>'Расчет ФОТ'!D147</f>
        <v>0</v>
      </c>
      <c r="C141" s="163">
        <f>IF('Расчет ФОТ'!Y147&gt;0,'Расчет ФОТ'!Y147+IF('Расчет ФОТ'!D147='Расчет ФОТ'!$D$7,$G$227,SUMIF($B$212:$B$227,'Расчет ФОТ'!D147,$G$212:$G$227)),0)</f>
        <v>0</v>
      </c>
      <c r="D141" s="163">
        <f>C141*(1+Калькуляция!$C$70)</f>
        <v>0</v>
      </c>
      <c r="E141" s="163">
        <f>IF('Расчет ФОТ'!J147&gt;0,'Расчет ФОТ'!J147,0)</f>
        <v>0</v>
      </c>
      <c r="F141" s="163">
        <f t="shared" si="6"/>
        <v>0</v>
      </c>
      <c r="G141" s="163">
        <f t="shared" si="7"/>
        <v>0</v>
      </c>
      <c r="H141" s="163">
        <f>F141/Калькуляция!$F$9</f>
        <v>0</v>
      </c>
      <c r="I141" s="129">
        <f>G141/Калькуляция!$F$9</f>
        <v>0</v>
      </c>
    </row>
    <row r="142" spans="1:9" x14ac:dyDescent="0.25">
      <c r="A142" s="164">
        <f>'Расчет ФОТ'!B148</f>
        <v>0</v>
      </c>
      <c r="B142" s="162">
        <f>'Расчет ФОТ'!D148</f>
        <v>0</v>
      </c>
      <c r="C142" s="163">
        <f>IF('Расчет ФОТ'!Y148&gt;0,'Расчет ФОТ'!Y148+IF('Расчет ФОТ'!D148='Расчет ФОТ'!$D$7,$G$227,SUMIF($B$212:$B$227,'Расчет ФОТ'!D148,$G$212:$G$227)),0)</f>
        <v>0</v>
      </c>
      <c r="D142" s="163">
        <f>C142*(1+Калькуляция!$C$70)</f>
        <v>0</v>
      </c>
      <c r="E142" s="163">
        <f>IF('Расчет ФОТ'!J148&gt;0,'Расчет ФОТ'!J148,0)</f>
        <v>0</v>
      </c>
      <c r="F142" s="163">
        <f t="shared" si="6"/>
        <v>0</v>
      </c>
      <c r="G142" s="163">
        <f t="shared" si="7"/>
        <v>0</v>
      </c>
      <c r="H142" s="163">
        <f>F142/Калькуляция!$F$9</f>
        <v>0</v>
      </c>
      <c r="I142" s="129">
        <f>G142/Калькуляция!$F$9</f>
        <v>0</v>
      </c>
    </row>
    <row r="143" spans="1:9" x14ac:dyDescent="0.25">
      <c r="A143" s="164">
        <f>'Расчет ФОТ'!B149</f>
        <v>0</v>
      </c>
      <c r="B143" s="162">
        <f>'Расчет ФОТ'!D149</f>
        <v>0</v>
      </c>
      <c r="C143" s="163">
        <f>IF('Расчет ФОТ'!Y149&gt;0,'Расчет ФОТ'!Y149+IF('Расчет ФОТ'!D149='Расчет ФОТ'!$D$7,$G$227,SUMIF($B$212:$B$227,'Расчет ФОТ'!D149,$G$212:$G$227)),0)</f>
        <v>0</v>
      </c>
      <c r="D143" s="163">
        <f>C143*(1+Калькуляция!$C$70)</f>
        <v>0</v>
      </c>
      <c r="E143" s="163">
        <f>IF('Расчет ФОТ'!J149&gt;0,'Расчет ФОТ'!J149,0)</f>
        <v>0</v>
      </c>
      <c r="F143" s="163">
        <f t="shared" si="6"/>
        <v>0</v>
      </c>
      <c r="G143" s="163">
        <f t="shared" si="7"/>
        <v>0</v>
      </c>
      <c r="H143" s="163">
        <f>F143/Калькуляция!$F$9</f>
        <v>0</v>
      </c>
      <c r="I143" s="129">
        <f>G143/Калькуляция!$F$9</f>
        <v>0</v>
      </c>
    </row>
    <row r="144" spans="1:9" x14ac:dyDescent="0.25">
      <c r="A144" s="164">
        <f>'Расчет ФОТ'!B150</f>
        <v>0</v>
      </c>
      <c r="B144" s="162">
        <f>'Расчет ФОТ'!D150</f>
        <v>0</v>
      </c>
      <c r="C144" s="163">
        <f>IF('Расчет ФОТ'!Y150&gt;0,'Расчет ФОТ'!Y150+IF('Расчет ФОТ'!D150='Расчет ФОТ'!$D$7,$G$227,SUMIF($B$212:$B$227,'Расчет ФОТ'!D150,$G$212:$G$227)),0)</f>
        <v>0</v>
      </c>
      <c r="D144" s="163">
        <f>C144*(1+Калькуляция!$C$70)</f>
        <v>0</v>
      </c>
      <c r="E144" s="163">
        <f>IF('Расчет ФОТ'!J150&gt;0,'Расчет ФОТ'!J150,0)</f>
        <v>0</v>
      </c>
      <c r="F144" s="163">
        <f t="shared" si="6"/>
        <v>0</v>
      </c>
      <c r="G144" s="163">
        <f t="shared" si="7"/>
        <v>0</v>
      </c>
      <c r="H144" s="163">
        <f>F144/Калькуляция!$F$9</f>
        <v>0</v>
      </c>
      <c r="I144" s="129">
        <f>G144/Калькуляция!$F$9</f>
        <v>0</v>
      </c>
    </row>
    <row r="145" spans="1:9" x14ac:dyDescent="0.25">
      <c r="A145" s="164">
        <f>'Расчет ФОТ'!B151</f>
        <v>0</v>
      </c>
      <c r="B145" s="162">
        <f>'Расчет ФОТ'!D151</f>
        <v>0</v>
      </c>
      <c r="C145" s="163">
        <f>IF('Расчет ФОТ'!Y151&gt;0,'Расчет ФОТ'!Y151+IF('Расчет ФОТ'!D151='Расчет ФОТ'!$D$7,$G$227,SUMIF($B$212:$B$227,'Расчет ФОТ'!D151,$G$212:$G$227)),0)</f>
        <v>0</v>
      </c>
      <c r="D145" s="163">
        <f>C145*(1+Калькуляция!$C$70)</f>
        <v>0</v>
      </c>
      <c r="E145" s="163">
        <f>IF('Расчет ФОТ'!J151&gt;0,'Расчет ФОТ'!J151,0)</f>
        <v>0</v>
      </c>
      <c r="F145" s="163">
        <f t="shared" si="6"/>
        <v>0</v>
      </c>
      <c r="G145" s="163">
        <f t="shared" si="7"/>
        <v>0</v>
      </c>
      <c r="H145" s="163">
        <f>F145/Калькуляция!$F$9</f>
        <v>0</v>
      </c>
      <c r="I145" s="129">
        <f>G145/Калькуляция!$F$9</f>
        <v>0</v>
      </c>
    </row>
    <row r="146" spans="1:9" x14ac:dyDescent="0.25">
      <c r="A146" s="164">
        <f>'Расчет ФОТ'!B152</f>
        <v>0</v>
      </c>
      <c r="B146" s="162">
        <f>'Расчет ФОТ'!D152</f>
        <v>0</v>
      </c>
      <c r="C146" s="163">
        <f>IF('Расчет ФОТ'!Y152&gt;0,'Расчет ФОТ'!Y152+IF('Расчет ФОТ'!D152='Расчет ФОТ'!$D$7,$G$227,SUMIF($B$212:$B$227,'Расчет ФОТ'!D152,$G$212:$G$227)),0)</f>
        <v>0</v>
      </c>
      <c r="D146" s="163">
        <f>C146*(1+Калькуляция!$C$70)</f>
        <v>0</v>
      </c>
      <c r="E146" s="163">
        <f>IF('Расчет ФОТ'!J152&gt;0,'Расчет ФОТ'!J152,0)</f>
        <v>0</v>
      </c>
      <c r="F146" s="163">
        <f t="shared" si="6"/>
        <v>0</v>
      </c>
      <c r="G146" s="163">
        <f t="shared" si="7"/>
        <v>0</v>
      </c>
      <c r="H146" s="163">
        <f>F146/Калькуляция!$F$9</f>
        <v>0</v>
      </c>
      <c r="I146" s="129">
        <f>G146/Калькуляция!$F$9</f>
        <v>0</v>
      </c>
    </row>
    <row r="147" spans="1:9" x14ac:dyDescent="0.25">
      <c r="A147" s="164">
        <f>'Расчет ФОТ'!B153</f>
        <v>0</v>
      </c>
      <c r="B147" s="162">
        <f>'Расчет ФОТ'!D153</f>
        <v>0</v>
      </c>
      <c r="C147" s="163">
        <f>IF('Расчет ФОТ'!Y153&gt;0,'Расчет ФОТ'!Y153+IF('Расчет ФОТ'!D153='Расчет ФОТ'!$D$7,$G$227,SUMIF($B$212:$B$227,'Расчет ФОТ'!D153,$G$212:$G$227)),0)</f>
        <v>0</v>
      </c>
      <c r="D147" s="163">
        <f>C147*(1+Калькуляция!$C$70)</f>
        <v>0</v>
      </c>
      <c r="E147" s="163">
        <f>IF('Расчет ФОТ'!J153&gt;0,'Расчет ФОТ'!J153,0)</f>
        <v>0</v>
      </c>
      <c r="F147" s="163">
        <f t="shared" si="6"/>
        <v>0</v>
      </c>
      <c r="G147" s="163">
        <f t="shared" si="7"/>
        <v>0</v>
      </c>
      <c r="H147" s="163">
        <f>F147/Калькуляция!$F$9</f>
        <v>0</v>
      </c>
      <c r="I147" s="129">
        <f>G147/Калькуляция!$F$9</f>
        <v>0</v>
      </c>
    </row>
    <row r="148" spans="1:9" x14ac:dyDescent="0.25">
      <c r="A148" s="164">
        <f>'Расчет ФОТ'!B154</f>
        <v>0</v>
      </c>
      <c r="B148" s="162">
        <f>'Расчет ФОТ'!D154</f>
        <v>0</v>
      </c>
      <c r="C148" s="163">
        <f>IF('Расчет ФОТ'!Y154&gt;0,'Расчет ФОТ'!Y154+IF('Расчет ФОТ'!D154='Расчет ФОТ'!$D$7,$G$227,SUMIF($B$212:$B$227,'Расчет ФОТ'!D154,$G$212:$G$227)),0)</f>
        <v>0</v>
      </c>
      <c r="D148" s="163">
        <f>C148*(1+Калькуляция!$C$70)</f>
        <v>0</v>
      </c>
      <c r="E148" s="163">
        <f>IF('Расчет ФОТ'!J154&gt;0,'Расчет ФОТ'!J154,0)</f>
        <v>0</v>
      </c>
      <c r="F148" s="163">
        <f t="shared" si="6"/>
        <v>0</v>
      </c>
      <c r="G148" s="163">
        <f t="shared" si="7"/>
        <v>0</v>
      </c>
      <c r="H148" s="163">
        <f>F148/Калькуляция!$F$9</f>
        <v>0</v>
      </c>
      <c r="I148" s="129">
        <f>G148/Калькуляция!$F$9</f>
        <v>0</v>
      </c>
    </row>
    <row r="149" spans="1:9" x14ac:dyDescent="0.25">
      <c r="A149" s="164">
        <f>'Расчет ФОТ'!B155</f>
        <v>0</v>
      </c>
      <c r="B149" s="162">
        <f>'Расчет ФОТ'!D155</f>
        <v>0</v>
      </c>
      <c r="C149" s="163">
        <f>IF('Расчет ФОТ'!Y155&gt;0,'Расчет ФОТ'!Y155+IF('Расчет ФОТ'!D155='Расчет ФОТ'!$D$7,$G$227,SUMIF($B$212:$B$227,'Расчет ФОТ'!D155,$G$212:$G$227)),0)</f>
        <v>0</v>
      </c>
      <c r="D149" s="163">
        <f>C149*(1+Калькуляция!$C$70)</f>
        <v>0</v>
      </c>
      <c r="E149" s="163">
        <f>IF('Расчет ФОТ'!J155&gt;0,'Расчет ФОТ'!J155,0)</f>
        <v>0</v>
      </c>
      <c r="F149" s="163">
        <f t="shared" si="6"/>
        <v>0</v>
      </c>
      <c r="G149" s="163">
        <f t="shared" si="7"/>
        <v>0</v>
      </c>
      <c r="H149" s="163">
        <f>F149/Калькуляция!$F$9</f>
        <v>0</v>
      </c>
      <c r="I149" s="129">
        <f>G149/Калькуляция!$F$9</f>
        <v>0</v>
      </c>
    </row>
    <row r="150" spans="1:9" x14ac:dyDescent="0.25">
      <c r="A150" s="164">
        <f>'Расчет ФОТ'!B156</f>
        <v>0</v>
      </c>
      <c r="B150" s="162">
        <f>'Расчет ФОТ'!D156</f>
        <v>0</v>
      </c>
      <c r="C150" s="163">
        <f>IF('Расчет ФОТ'!Y156&gt;0,'Расчет ФОТ'!Y156+IF('Расчет ФОТ'!D156='Расчет ФОТ'!$D$7,$G$227,SUMIF($B$212:$B$227,'Расчет ФОТ'!D156,$G$212:$G$227)),0)</f>
        <v>0</v>
      </c>
      <c r="D150" s="163">
        <f>C150*(1+Калькуляция!$C$70)</f>
        <v>0</v>
      </c>
      <c r="E150" s="163">
        <f>IF('Расчет ФОТ'!J156&gt;0,'Расчет ФОТ'!J156,0)</f>
        <v>0</v>
      </c>
      <c r="F150" s="163">
        <f t="shared" si="6"/>
        <v>0</v>
      </c>
      <c r="G150" s="163">
        <f t="shared" si="7"/>
        <v>0</v>
      </c>
      <c r="H150" s="163">
        <f>F150/Калькуляция!$F$9</f>
        <v>0</v>
      </c>
      <c r="I150" s="129">
        <f>G150/Калькуляция!$F$9</f>
        <v>0</v>
      </c>
    </row>
    <row r="151" spans="1:9" x14ac:dyDescent="0.25">
      <c r="A151" s="164">
        <f>'Расчет ФОТ'!B157</f>
        <v>0</v>
      </c>
      <c r="B151" s="162">
        <f>'Расчет ФОТ'!D157</f>
        <v>0</v>
      </c>
      <c r="C151" s="163">
        <f>IF('Расчет ФОТ'!Y157&gt;0,'Расчет ФОТ'!Y157+IF('Расчет ФОТ'!D157='Расчет ФОТ'!$D$7,$G$227,SUMIF($B$212:$B$227,'Расчет ФОТ'!D157,$G$212:$G$227)),0)</f>
        <v>0</v>
      </c>
      <c r="D151" s="163">
        <f>C151*(1+Калькуляция!$C$70)</f>
        <v>0</v>
      </c>
      <c r="E151" s="163">
        <f>IF('Расчет ФОТ'!J157&gt;0,'Расчет ФОТ'!J157,0)</f>
        <v>0</v>
      </c>
      <c r="F151" s="163">
        <f t="shared" si="6"/>
        <v>0</v>
      </c>
      <c r="G151" s="163">
        <f t="shared" si="7"/>
        <v>0</v>
      </c>
      <c r="H151" s="163">
        <f>F151/Калькуляция!$F$9</f>
        <v>0</v>
      </c>
      <c r="I151" s="129">
        <f>G151/Калькуляция!$F$9</f>
        <v>0</v>
      </c>
    </row>
    <row r="152" spans="1:9" x14ac:dyDescent="0.25">
      <c r="A152" s="164">
        <f>'Расчет ФОТ'!B158</f>
        <v>0</v>
      </c>
      <c r="B152" s="162">
        <f>'Расчет ФОТ'!D158</f>
        <v>0</v>
      </c>
      <c r="C152" s="163">
        <f>IF('Расчет ФОТ'!Y158&gt;0,'Расчет ФОТ'!Y158+IF('Расчет ФОТ'!D158='Расчет ФОТ'!$D$7,$G$227,SUMIF($B$212:$B$227,'Расчет ФОТ'!D158,$G$212:$G$227)),0)</f>
        <v>0</v>
      </c>
      <c r="D152" s="163">
        <f>C152*(1+Калькуляция!$C$70)</f>
        <v>0</v>
      </c>
      <c r="E152" s="163">
        <f>IF('Расчет ФОТ'!J158&gt;0,'Расчет ФОТ'!J158,0)</f>
        <v>0</v>
      </c>
      <c r="F152" s="163">
        <f t="shared" si="6"/>
        <v>0</v>
      </c>
      <c r="G152" s="163">
        <f t="shared" si="7"/>
        <v>0</v>
      </c>
      <c r="H152" s="163">
        <f>F152/Калькуляция!$F$9</f>
        <v>0</v>
      </c>
      <c r="I152" s="129">
        <f>G152/Калькуляция!$F$9</f>
        <v>0</v>
      </c>
    </row>
    <row r="153" spans="1:9" x14ac:dyDescent="0.25">
      <c r="A153" s="164">
        <f>'Расчет ФОТ'!B159</f>
        <v>0</v>
      </c>
      <c r="B153" s="162">
        <f>'Расчет ФОТ'!D159</f>
        <v>0</v>
      </c>
      <c r="C153" s="163">
        <f>IF('Расчет ФОТ'!Y159&gt;0,'Расчет ФОТ'!Y159+IF('Расчет ФОТ'!D159='Расчет ФОТ'!$D$7,$G$227,SUMIF($B$212:$B$227,'Расчет ФОТ'!D159,$G$212:$G$227)),0)</f>
        <v>0</v>
      </c>
      <c r="D153" s="163">
        <f>C153*(1+Калькуляция!$C$70)</f>
        <v>0</v>
      </c>
      <c r="E153" s="163">
        <f>IF('Расчет ФОТ'!J159&gt;0,'Расчет ФОТ'!J159,0)</f>
        <v>0</v>
      </c>
      <c r="F153" s="163">
        <f t="shared" si="6"/>
        <v>0</v>
      </c>
      <c r="G153" s="163">
        <f t="shared" si="7"/>
        <v>0</v>
      </c>
      <c r="H153" s="163">
        <f>F153/Калькуляция!$F$9</f>
        <v>0</v>
      </c>
      <c r="I153" s="129">
        <f>G153/Калькуляция!$F$9</f>
        <v>0</v>
      </c>
    </row>
    <row r="154" spans="1:9" x14ac:dyDescent="0.25">
      <c r="A154" s="164">
        <f>'Расчет ФОТ'!B160</f>
        <v>0</v>
      </c>
      <c r="B154" s="162">
        <f>'Расчет ФОТ'!D160</f>
        <v>0</v>
      </c>
      <c r="C154" s="163">
        <f>IF('Расчет ФОТ'!Y160&gt;0,'Расчет ФОТ'!Y160+IF('Расчет ФОТ'!D160='Расчет ФОТ'!$D$7,$G$227,SUMIF($B$212:$B$227,'Расчет ФОТ'!D160,$G$212:$G$227)),0)</f>
        <v>0</v>
      </c>
      <c r="D154" s="163">
        <f>C154*(1+Калькуляция!$C$70)</f>
        <v>0</v>
      </c>
      <c r="E154" s="163">
        <f>IF('Расчет ФОТ'!J160&gt;0,'Расчет ФОТ'!J160,0)</f>
        <v>0</v>
      </c>
      <c r="F154" s="163">
        <f t="shared" si="6"/>
        <v>0</v>
      </c>
      <c r="G154" s="163">
        <f t="shared" si="7"/>
        <v>0</v>
      </c>
      <c r="H154" s="163">
        <f>F154/Калькуляция!$F$9</f>
        <v>0</v>
      </c>
      <c r="I154" s="129">
        <f>G154/Калькуляция!$F$9</f>
        <v>0</v>
      </c>
    </row>
    <row r="155" spans="1:9" x14ac:dyDescent="0.25">
      <c r="A155" s="164">
        <f>'Расчет ФОТ'!B161</f>
        <v>0</v>
      </c>
      <c r="B155" s="162">
        <f>'Расчет ФОТ'!D161</f>
        <v>0</v>
      </c>
      <c r="C155" s="163">
        <f>IF('Расчет ФОТ'!Y161&gt;0,'Расчет ФОТ'!Y161+IF('Расчет ФОТ'!D161='Расчет ФОТ'!$D$7,$G$227,SUMIF($B$212:$B$227,'Расчет ФОТ'!D161,$G$212:$G$227)),0)</f>
        <v>0</v>
      </c>
      <c r="D155" s="163">
        <f>C155*(1+Калькуляция!$C$70)</f>
        <v>0</v>
      </c>
      <c r="E155" s="163">
        <f>IF('Расчет ФОТ'!J161&gt;0,'Расчет ФОТ'!J161,0)</f>
        <v>0</v>
      </c>
      <c r="F155" s="163">
        <f t="shared" si="6"/>
        <v>0</v>
      </c>
      <c r="G155" s="163">
        <f t="shared" si="7"/>
        <v>0</v>
      </c>
      <c r="H155" s="163">
        <f>F155/Калькуляция!$F$9</f>
        <v>0</v>
      </c>
      <c r="I155" s="129">
        <f>G155/Калькуляция!$F$9</f>
        <v>0</v>
      </c>
    </row>
    <row r="156" spans="1:9" x14ac:dyDescent="0.25">
      <c r="A156" s="164">
        <f>'Расчет ФОТ'!B162</f>
        <v>0</v>
      </c>
      <c r="B156" s="162">
        <f>'Расчет ФОТ'!D162</f>
        <v>0</v>
      </c>
      <c r="C156" s="163">
        <f>IF('Расчет ФОТ'!Y162&gt;0,'Расчет ФОТ'!Y162+IF('Расчет ФОТ'!D162='Расчет ФОТ'!$D$7,$G$227,SUMIF($B$212:$B$227,'Расчет ФОТ'!D162,$G$212:$G$227)),0)</f>
        <v>0</v>
      </c>
      <c r="D156" s="163">
        <f>C156*(1+Калькуляция!$C$70)</f>
        <v>0</v>
      </c>
      <c r="E156" s="163">
        <f>IF('Расчет ФОТ'!J162&gt;0,'Расчет ФОТ'!J162,0)</f>
        <v>0</v>
      </c>
      <c r="F156" s="163">
        <f t="shared" si="6"/>
        <v>0</v>
      </c>
      <c r="G156" s="163">
        <f t="shared" si="7"/>
        <v>0</v>
      </c>
      <c r="H156" s="163">
        <f>F156/Калькуляция!$F$9</f>
        <v>0</v>
      </c>
      <c r="I156" s="129">
        <f>G156/Калькуляция!$F$9</f>
        <v>0</v>
      </c>
    </row>
    <row r="157" spans="1:9" x14ac:dyDescent="0.25">
      <c r="A157" s="164">
        <f>'Расчет ФОТ'!B163</f>
        <v>0</v>
      </c>
      <c r="B157" s="162">
        <f>'Расчет ФОТ'!D163</f>
        <v>0</v>
      </c>
      <c r="C157" s="163">
        <f>IF('Расчет ФОТ'!Y163&gt;0,'Расчет ФОТ'!Y163+IF('Расчет ФОТ'!D163='Расчет ФОТ'!$D$7,$G$227,SUMIF($B$212:$B$227,'Расчет ФОТ'!D163,$G$212:$G$227)),0)</f>
        <v>0</v>
      </c>
      <c r="D157" s="163">
        <f>C157*(1+Калькуляция!$C$70)</f>
        <v>0</v>
      </c>
      <c r="E157" s="163">
        <f>IF('Расчет ФОТ'!J163&gt;0,'Расчет ФОТ'!J163,0)</f>
        <v>0</v>
      </c>
      <c r="F157" s="163">
        <f t="shared" si="6"/>
        <v>0</v>
      </c>
      <c r="G157" s="163">
        <f t="shared" si="7"/>
        <v>0</v>
      </c>
      <c r="H157" s="163">
        <f>F157/Калькуляция!$F$9</f>
        <v>0</v>
      </c>
      <c r="I157" s="129">
        <f>G157/Калькуляция!$F$9</f>
        <v>0</v>
      </c>
    </row>
    <row r="158" spans="1:9" x14ac:dyDescent="0.25">
      <c r="A158" s="164">
        <f>'Расчет ФОТ'!B164</f>
        <v>0</v>
      </c>
      <c r="B158" s="162">
        <f>'Расчет ФОТ'!D164</f>
        <v>0</v>
      </c>
      <c r="C158" s="163">
        <f>IF('Расчет ФОТ'!Y164&gt;0,'Расчет ФОТ'!Y164+IF('Расчет ФОТ'!D164='Расчет ФОТ'!$D$7,$G$227,SUMIF($B$212:$B$227,'Расчет ФОТ'!D164,$G$212:$G$227)),0)</f>
        <v>0</v>
      </c>
      <c r="D158" s="163">
        <f>C158*(1+Калькуляция!$C$70)</f>
        <v>0</v>
      </c>
      <c r="E158" s="163">
        <f>IF('Расчет ФОТ'!J164&gt;0,'Расчет ФОТ'!J164,0)</f>
        <v>0</v>
      </c>
      <c r="F158" s="163">
        <f t="shared" si="6"/>
        <v>0</v>
      </c>
      <c r="G158" s="163">
        <f t="shared" si="7"/>
        <v>0</v>
      </c>
      <c r="H158" s="163">
        <f>F158/Калькуляция!$F$9</f>
        <v>0</v>
      </c>
      <c r="I158" s="129">
        <f>G158/Калькуляция!$F$9</f>
        <v>0</v>
      </c>
    </row>
    <row r="159" spans="1:9" x14ac:dyDescent="0.25">
      <c r="A159" s="164">
        <f>'Расчет ФОТ'!B165</f>
        <v>0</v>
      </c>
      <c r="B159" s="162">
        <f>'Расчет ФОТ'!D165</f>
        <v>0</v>
      </c>
      <c r="C159" s="163">
        <f>IF('Расчет ФОТ'!Y165&gt;0,'Расчет ФОТ'!Y165+IF('Расчет ФОТ'!D165='Расчет ФОТ'!$D$7,$G$227,SUMIF($B$212:$B$227,'Расчет ФОТ'!D165,$G$212:$G$227)),0)</f>
        <v>0</v>
      </c>
      <c r="D159" s="163">
        <f>C159*(1+Калькуляция!$C$70)</f>
        <v>0</v>
      </c>
      <c r="E159" s="163">
        <f>IF('Расчет ФОТ'!J165&gt;0,'Расчет ФОТ'!J165,0)</f>
        <v>0</v>
      </c>
      <c r="F159" s="163">
        <f t="shared" si="6"/>
        <v>0</v>
      </c>
      <c r="G159" s="163">
        <f t="shared" si="7"/>
        <v>0</v>
      </c>
      <c r="H159" s="163">
        <f>F159/Калькуляция!$F$9</f>
        <v>0</v>
      </c>
      <c r="I159" s="129">
        <f>G159/Калькуляция!$F$9</f>
        <v>0</v>
      </c>
    </row>
    <row r="160" spans="1:9" x14ac:dyDescent="0.25">
      <c r="A160" s="164">
        <f>'Расчет ФОТ'!B166</f>
        <v>0</v>
      </c>
      <c r="B160" s="162">
        <f>'Расчет ФОТ'!D166</f>
        <v>0</v>
      </c>
      <c r="C160" s="163">
        <f>IF('Расчет ФОТ'!Y166&gt;0,'Расчет ФОТ'!Y166+IF('Расчет ФОТ'!D166='Расчет ФОТ'!$D$7,$G$227,SUMIF($B$212:$B$227,'Расчет ФОТ'!D166,$G$212:$G$227)),0)</f>
        <v>0</v>
      </c>
      <c r="D160" s="163">
        <f>C160*(1+Калькуляция!$C$70)</f>
        <v>0</v>
      </c>
      <c r="E160" s="163">
        <f>IF('Расчет ФОТ'!J166&gt;0,'Расчет ФОТ'!J166,0)</f>
        <v>0</v>
      </c>
      <c r="F160" s="163">
        <f t="shared" si="6"/>
        <v>0</v>
      </c>
      <c r="G160" s="163">
        <f t="shared" si="7"/>
        <v>0</v>
      </c>
      <c r="H160" s="163">
        <f>F160/Калькуляция!$F$9</f>
        <v>0</v>
      </c>
      <c r="I160" s="129">
        <f>G160/Калькуляция!$F$9</f>
        <v>0</v>
      </c>
    </row>
    <row r="161" spans="1:9" x14ac:dyDescent="0.25">
      <c r="A161" s="164">
        <f>'Расчет ФОТ'!B167</f>
        <v>0</v>
      </c>
      <c r="B161" s="162">
        <f>'Расчет ФОТ'!D167</f>
        <v>0</v>
      </c>
      <c r="C161" s="163">
        <f>IF('Расчет ФОТ'!Y167&gt;0,'Расчет ФОТ'!Y167+IF('Расчет ФОТ'!D167='Расчет ФОТ'!$D$7,$G$227,SUMIF($B$212:$B$227,'Расчет ФОТ'!D167,$G$212:$G$227)),0)</f>
        <v>0</v>
      </c>
      <c r="D161" s="163">
        <f>C161*(1+Калькуляция!$C$70)</f>
        <v>0</v>
      </c>
      <c r="E161" s="163">
        <f>IF('Расчет ФОТ'!J167&gt;0,'Расчет ФОТ'!J167,0)</f>
        <v>0</v>
      </c>
      <c r="F161" s="163">
        <f t="shared" si="6"/>
        <v>0</v>
      </c>
      <c r="G161" s="163">
        <f t="shared" si="7"/>
        <v>0</v>
      </c>
      <c r="H161" s="163">
        <f>F161/Калькуляция!$F$9</f>
        <v>0</v>
      </c>
      <c r="I161" s="129">
        <f>G161/Калькуляция!$F$9</f>
        <v>0</v>
      </c>
    </row>
    <row r="162" spans="1:9" x14ac:dyDescent="0.25">
      <c r="A162" s="164">
        <f>'Расчет ФОТ'!B168</f>
        <v>0</v>
      </c>
      <c r="B162" s="162">
        <f>'Расчет ФОТ'!D168</f>
        <v>0</v>
      </c>
      <c r="C162" s="163">
        <f>IF('Расчет ФОТ'!Y168&gt;0,'Расчет ФОТ'!Y168+IF('Расчет ФОТ'!D168='Расчет ФОТ'!$D$7,$G$227,SUMIF($B$212:$B$227,'Расчет ФОТ'!D168,$G$212:$G$227)),0)</f>
        <v>0</v>
      </c>
      <c r="D162" s="163">
        <f>C162*(1+Калькуляция!$C$70)</f>
        <v>0</v>
      </c>
      <c r="E162" s="163">
        <f>IF('Расчет ФОТ'!J168&gt;0,'Расчет ФОТ'!J168,0)</f>
        <v>0</v>
      </c>
      <c r="F162" s="163">
        <f t="shared" si="6"/>
        <v>0</v>
      </c>
      <c r="G162" s="163">
        <f t="shared" si="7"/>
        <v>0</v>
      </c>
      <c r="H162" s="163">
        <f>F162/Калькуляция!$F$9</f>
        <v>0</v>
      </c>
      <c r="I162" s="129">
        <f>G162/Калькуляция!$F$9</f>
        <v>0</v>
      </c>
    </row>
    <row r="163" spans="1:9" x14ac:dyDescent="0.25">
      <c r="A163" s="164">
        <f>'Расчет ФОТ'!B169</f>
        <v>0</v>
      </c>
      <c r="B163" s="162">
        <f>'Расчет ФОТ'!D169</f>
        <v>0</v>
      </c>
      <c r="C163" s="163">
        <f>IF('Расчет ФОТ'!Y169&gt;0,'Расчет ФОТ'!Y169+IF('Расчет ФОТ'!D169='Расчет ФОТ'!$D$7,$G$227,SUMIF($B$212:$B$227,'Расчет ФОТ'!D169,$G$212:$G$227)),0)</f>
        <v>0</v>
      </c>
      <c r="D163" s="163">
        <f>C163*(1+Калькуляция!$C$70)</f>
        <v>0</v>
      </c>
      <c r="E163" s="163">
        <f>IF('Расчет ФОТ'!J169&gt;0,'Расчет ФОТ'!J169,0)</f>
        <v>0</v>
      </c>
      <c r="F163" s="163">
        <f t="shared" si="6"/>
        <v>0</v>
      </c>
      <c r="G163" s="163">
        <f t="shared" si="7"/>
        <v>0</v>
      </c>
      <c r="H163" s="163">
        <f>F163/Калькуляция!$F$9</f>
        <v>0</v>
      </c>
      <c r="I163" s="129">
        <f>G163/Калькуляция!$F$9</f>
        <v>0</v>
      </c>
    </row>
    <row r="164" spans="1:9" x14ac:dyDescent="0.25">
      <c r="A164" s="164">
        <f>'Расчет ФОТ'!B170</f>
        <v>0</v>
      </c>
      <c r="B164" s="162">
        <f>'Расчет ФОТ'!D170</f>
        <v>0</v>
      </c>
      <c r="C164" s="163">
        <f>IF('Расчет ФОТ'!Y170&gt;0,'Расчет ФОТ'!Y170+IF('Расчет ФОТ'!D170='Расчет ФОТ'!$D$7,$G$227,SUMIF($B$212:$B$227,'Расчет ФОТ'!D170,$G$212:$G$227)),0)</f>
        <v>0</v>
      </c>
      <c r="D164" s="163">
        <f>C164*(1+Калькуляция!$C$70)</f>
        <v>0</v>
      </c>
      <c r="E164" s="163">
        <f>IF('Расчет ФОТ'!J170&gt;0,'Расчет ФОТ'!J170,0)</f>
        <v>0</v>
      </c>
      <c r="F164" s="163">
        <f t="shared" si="6"/>
        <v>0</v>
      </c>
      <c r="G164" s="163">
        <f t="shared" si="7"/>
        <v>0</v>
      </c>
      <c r="H164" s="163">
        <f>F164/Калькуляция!$F$9</f>
        <v>0</v>
      </c>
      <c r="I164" s="129">
        <f>G164/Калькуляция!$F$9</f>
        <v>0</v>
      </c>
    </row>
    <row r="165" spans="1:9" x14ac:dyDescent="0.25">
      <c r="A165" s="164">
        <f>'Расчет ФОТ'!B171</f>
        <v>0</v>
      </c>
      <c r="B165" s="162">
        <f>'Расчет ФОТ'!D171</f>
        <v>0</v>
      </c>
      <c r="C165" s="163">
        <f>IF('Расчет ФОТ'!Y171&gt;0,'Расчет ФОТ'!Y171+IF('Расчет ФОТ'!D171='Расчет ФОТ'!$D$7,$G$227,SUMIF($B$212:$B$227,'Расчет ФОТ'!D171,$G$212:$G$227)),0)</f>
        <v>0</v>
      </c>
      <c r="D165" s="163">
        <f>C165*(1+Калькуляция!$C$70)</f>
        <v>0</v>
      </c>
      <c r="E165" s="163">
        <f>IF('Расчет ФОТ'!J171&gt;0,'Расчет ФОТ'!J171,0)</f>
        <v>0</v>
      </c>
      <c r="F165" s="163">
        <f t="shared" si="6"/>
        <v>0</v>
      </c>
      <c r="G165" s="163">
        <f t="shared" si="7"/>
        <v>0</v>
      </c>
      <c r="H165" s="163">
        <f>F165/Калькуляция!$F$9</f>
        <v>0</v>
      </c>
      <c r="I165" s="129">
        <f>G165/Калькуляция!$F$9</f>
        <v>0</v>
      </c>
    </row>
    <row r="166" spans="1:9" x14ac:dyDescent="0.25">
      <c r="A166" s="164">
        <f>'Расчет ФОТ'!B172</f>
        <v>0</v>
      </c>
      <c r="B166" s="162">
        <f>'Расчет ФОТ'!D172</f>
        <v>0</v>
      </c>
      <c r="C166" s="163">
        <f>IF('Расчет ФОТ'!Y172&gt;0,'Расчет ФОТ'!Y172+IF('Расчет ФОТ'!D172='Расчет ФОТ'!$D$7,$G$227,SUMIF($B$212:$B$227,'Расчет ФОТ'!D172,$G$212:$G$227)),0)</f>
        <v>0</v>
      </c>
      <c r="D166" s="163">
        <f>C166*(1+Калькуляция!$C$70)</f>
        <v>0</v>
      </c>
      <c r="E166" s="163">
        <f>IF('Расчет ФОТ'!J172&gt;0,'Расчет ФОТ'!J172,0)</f>
        <v>0</v>
      </c>
      <c r="F166" s="163">
        <f t="shared" si="6"/>
        <v>0</v>
      </c>
      <c r="G166" s="163">
        <f t="shared" si="7"/>
        <v>0</v>
      </c>
      <c r="H166" s="163">
        <f>F166/Калькуляция!$F$9</f>
        <v>0</v>
      </c>
      <c r="I166" s="129">
        <f>G166/Калькуляция!$F$9</f>
        <v>0</v>
      </c>
    </row>
    <row r="167" spans="1:9" x14ac:dyDescent="0.25">
      <c r="A167" s="164">
        <f>'Расчет ФОТ'!B173</f>
        <v>0</v>
      </c>
      <c r="B167" s="162">
        <f>'Расчет ФОТ'!D173</f>
        <v>0</v>
      </c>
      <c r="C167" s="163">
        <f>IF('Расчет ФОТ'!Y173&gt;0,'Расчет ФОТ'!Y173+IF('Расчет ФОТ'!D173='Расчет ФОТ'!$D$7,$G$227,SUMIF($B$212:$B$227,'Расчет ФОТ'!D173,$G$212:$G$227)),0)</f>
        <v>0</v>
      </c>
      <c r="D167" s="163">
        <f>C167*(1+Калькуляция!$C$70)</f>
        <v>0</v>
      </c>
      <c r="E167" s="163">
        <f>IF('Расчет ФОТ'!J173&gt;0,'Расчет ФОТ'!J173,0)</f>
        <v>0</v>
      </c>
      <c r="F167" s="163">
        <f t="shared" si="6"/>
        <v>0</v>
      </c>
      <c r="G167" s="163">
        <f t="shared" si="7"/>
        <v>0</v>
      </c>
      <c r="H167" s="163">
        <f>F167/Калькуляция!$F$9</f>
        <v>0</v>
      </c>
      <c r="I167" s="129">
        <f>G167/Калькуляция!$F$9</f>
        <v>0</v>
      </c>
    </row>
    <row r="168" spans="1:9" x14ac:dyDescent="0.25">
      <c r="A168" s="164">
        <f>'Расчет ФОТ'!B174</f>
        <v>0</v>
      </c>
      <c r="B168" s="162">
        <f>'Расчет ФОТ'!D174</f>
        <v>0</v>
      </c>
      <c r="C168" s="163">
        <f>IF('Расчет ФОТ'!Y174&gt;0,'Расчет ФОТ'!Y174+IF('Расчет ФОТ'!D174='Расчет ФОТ'!$D$7,$G$227,SUMIF($B$212:$B$227,'Расчет ФОТ'!D174,$G$212:$G$227)),0)</f>
        <v>0</v>
      </c>
      <c r="D168" s="163">
        <f>C168*(1+Калькуляция!$C$70)</f>
        <v>0</v>
      </c>
      <c r="E168" s="163">
        <f>IF('Расчет ФОТ'!J174&gt;0,'Расчет ФОТ'!J174,0)</f>
        <v>0</v>
      </c>
      <c r="F168" s="163">
        <f t="shared" si="6"/>
        <v>0</v>
      </c>
      <c r="G168" s="163">
        <f t="shared" si="7"/>
        <v>0</v>
      </c>
      <c r="H168" s="163">
        <f>F168/Калькуляция!$F$9</f>
        <v>0</v>
      </c>
      <c r="I168" s="129">
        <f>G168/Калькуляция!$F$9</f>
        <v>0</v>
      </c>
    </row>
    <row r="169" spans="1:9" x14ac:dyDescent="0.25">
      <c r="A169" s="164">
        <f>'Расчет ФОТ'!B175</f>
        <v>0</v>
      </c>
      <c r="B169" s="162">
        <f>'Расчет ФОТ'!D175</f>
        <v>0</v>
      </c>
      <c r="C169" s="163">
        <f>IF('Расчет ФОТ'!Y175&gt;0,'Расчет ФОТ'!Y175+IF('Расчет ФОТ'!D175='Расчет ФОТ'!$D$7,$G$227,SUMIF($B$212:$B$227,'Расчет ФОТ'!D175,$G$212:$G$227)),0)</f>
        <v>0</v>
      </c>
      <c r="D169" s="163">
        <f>C169*(1+Калькуляция!$C$70)</f>
        <v>0</v>
      </c>
      <c r="E169" s="163">
        <f>IF('Расчет ФОТ'!J175&gt;0,'Расчет ФОТ'!J175,0)</f>
        <v>0</v>
      </c>
      <c r="F169" s="163">
        <f t="shared" si="6"/>
        <v>0</v>
      </c>
      <c r="G169" s="163">
        <f t="shared" si="7"/>
        <v>0</v>
      </c>
      <c r="H169" s="163">
        <f>F169/Калькуляция!$F$9</f>
        <v>0</v>
      </c>
      <c r="I169" s="129">
        <f>G169/Калькуляция!$F$9</f>
        <v>0</v>
      </c>
    </row>
    <row r="170" spans="1:9" x14ac:dyDescent="0.25">
      <c r="A170" s="164">
        <f>'Расчет ФОТ'!B176</f>
        <v>0</v>
      </c>
      <c r="B170" s="162">
        <f>'Расчет ФОТ'!D176</f>
        <v>0</v>
      </c>
      <c r="C170" s="163">
        <f>IF('Расчет ФОТ'!Y176&gt;0,'Расчет ФОТ'!Y176+IF('Расчет ФОТ'!D176='Расчет ФОТ'!$D$7,$G$227,SUMIF($B$212:$B$227,'Расчет ФОТ'!D176,$G$212:$G$227)),0)</f>
        <v>0</v>
      </c>
      <c r="D170" s="163">
        <f>C170*(1+Калькуляция!$C$70)</f>
        <v>0</v>
      </c>
      <c r="E170" s="163">
        <f>IF('Расчет ФОТ'!J176&gt;0,'Расчет ФОТ'!J176,0)</f>
        <v>0</v>
      </c>
      <c r="F170" s="163">
        <f t="shared" si="6"/>
        <v>0</v>
      </c>
      <c r="G170" s="163">
        <f t="shared" si="7"/>
        <v>0</v>
      </c>
      <c r="H170" s="163">
        <f>F170/Калькуляция!$F$9</f>
        <v>0</v>
      </c>
      <c r="I170" s="129">
        <f>G170/Калькуляция!$F$9</f>
        <v>0</v>
      </c>
    </row>
    <row r="171" spans="1:9" x14ac:dyDescent="0.25">
      <c r="A171" s="164">
        <f>'Расчет ФОТ'!B177</f>
        <v>0</v>
      </c>
      <c r="B171" s="162">
        <f>'Расчет ФОТ'!D177</f>
        <v>0</v>
      </c>
      <c r="C171" s="163">
        <f>IF('Расчет ФОТ'!Y177&gt;0,'Расчет ФОТ'!Y177+IF('Расчет ФОТ'!D177='Расчет ФОТ'!$D$7,$G$227,SUMIF($B$212:$B$227,'Расчет ФОТ'!D177,$G$212:$G$227)),0)</f>
        <v>0</v>
      </c>
      <c r="D171" s="163">
        <f>C171*(1+Калькуляция!$C$70)</f>
        <v>0</v>
      </c>
      <c r="E171" s="163">
        <f>IF('Расчет ФОТ'!J177&gt;0,'Расчет ФОТ'!J177,0)</f>
        <v>0</v>
      </c>
      <c r="F171" s="163">
        <f t="shared" si="6"/>
        <v>0</v>
      </c>
      <c r="G171" s="163">
        <f t="shared" si="7"/>
        <v>0</v>
      </c>
      <c r="H171" s="163">
        <f>F171/Калькуляция!$F$9</f>
        <v>0</v>
      </c>
      <c r="I171" s="129">
        <f>G171/Калькуляция!$F$9</f>
        <v>0</v>
      </c>
    </row>
    <row r="172" spans="1:9" x14ac:dyDescent="0.25">
      <c r="A172" s="164">
        <f>'Расчет ФОТ'!B178</f>
        <v>0</v>
      </c>
      <c r="B172" s="162">
        <f>'Расчет ФОТ'!D178</f>
        <v>0</v>
      </c>
      <c r="C172" s="163">
        <f>IF('Расчет ФОТ'!Y178&gt;0,'Расчет ФОТ'!Y178+IF('Расчет ФОТ'!D178='Расчет ФОТ'!$D$7,$G$227,SUMIF($B$212:$B$227,'Расчет ФОТ'!D178,$G$212:$G$227)),0)</f>
        <v>0</v>
      </c>
      <c r="D172" s="163">
        <f>C172*(1+Калькуляция!$C$70)</f>
        <v>0</v>
      </c>
      <c r="E172" s="163">
        <f>IF('Расчет ФОТ'!J178&gt;0,'Расчет ФОТ'!J178,0)</f>
        <v>0</v>
      </c>
      <c r="F172" s="163">
        <f t="shared" si="6"/>
        <v>0</v>
      </c>
      <c r="G172" s="163">
        <f t="shared" si="7"/>
        <v>0</v>
      </c>
      <c r="H172" s="163">
        <f>F172/Калькуляция!$F$9</f>
        <v>0</v>
      </c>
      <c r="I172" s="129">
        <f>G172/Калькуляция!$F$9</f>
        <v>0</v>
      </c>
    </row>
    <row r="173" spans="1:9" x14ac:dyDescent="0.25">
      <c r="A173" s="164">
        <f>'Расчет ФОТ'!B179</f>
        <v>0</v>
      </c>
      <c r="B173" s="162">
        <f>'Расчет ФОТ'!D179</f>
        <v>0</v>
      </c>
      <c r="C173" s="163">
        <f>IF('Расчет ФОТ'!Y179&gt;0,'Расчет ФОТ'!Y179+IF('Расчет ФОТ'!D179='Расчет ФОТ'!$D$7,$G$227,SUMIF($B$212:$B$227,'Расчет ФОТ'!D179,$G$212:$G$227)),0)</f>
        <v>0</v>
      </c>
      <c r="D173" s="163">
        <f>C173*(1+Калькуляция!$C$70)</f>
        <v>0</v>
      </c>
      <c r="E173" s="163">
        <f>IF('Расчет ФОТ'!J179&gt;0,'Расчет ФОТ'!J179,0)</f>
        <v>0</v>
      </c>
      <c r="F173" s="163">
        <f t="shared" si="6"/>
        <v>0</v>
      </c>
      <c r="G173" s="163">
        <f t="shared" si="7"/>
        <v>0</v>
      </c>
      <c r="H173" s="163">
        <f>F173/Калькуляция!$F$9</f>
        <v>0</v>
      </c>
      <c r="I173" s="129">
        <f>G173/Калькуляция!$F$9</f>
        <v>0</v>
      </c>
    </row>
    <row r="174" spans="1:9" x14ac:dyDescent="0.25">
      <c r="A174" s="164">
        <f>'Расчет ФОТ'!B180</f>
        <v>0</v>
      </c>
      <c r="B174" s="162">
        <f>'Расчет ФОТ'!D180</f>
        <v>0</v>
      </c>
      <c r="C174" s="163">
        <f>IF('Расчет ФОТ'!Y180&gt;0,'Расчет ФОТ'!Y180+IF('Расчет ФОТ'!D180='Расчет ФОТ'!$D$7,$G$227,SUMIF($B$212:$B$227,'Расчет ФОТ'!D180,$G$212:$G$227)),0)</f>
        <v>0</v>
      </c>
      <c r="D174" s="163">
        <f>C174*(1+Калькуляция!$C$70)</f>
        <v>0</v>
      </c>
      <c r="E174" s="163">
        <f>IF('Расчет ФОТ'!J180&gt;0,'Расчет ФОТ'!J180,0)</f>
        <v>0</v>
      </c>
      <c r="F174" s="163">
        <f t="shared" si="6"/>
        <v>0</v>
      </c>
      <c r="G174" s="163">
        <f t="shared" si="7"/>
        <v>0</v>
      </c>
      <c r="H174" s="163">
        <f>F174/Калькуляция!$F$9</f>
        <v>0</v>
      </c>
      <c r="I174" s="129">
        <f>G174/Калькуляция!$F$9</f>
        <v>0</v>
      </c>
    </row>
    <row r="175" spans="1:9" x14ac:dyDescent="0.25">
      <c r="A175" s="164">
        <f>'Расчет ФОТ'!B181</f>
        <v>0</v>
      </c>
      <c r="B175" s="162">
        <f>'Расчет ФОТ'!D181</f>
        <v>0</v>
      </c>
      <c r="C175" s="163">
        <f>IF('Расчет ФОТ'!Y181&gt;0,'Расчет ФОТ'!Y181+IF('Расчет ФОТ'!D181='Расчет ФОТ'!$D$7,$G$227,SUMIF($B$212:$B$227,'Расчет ФОТ'!D181,$G$212:$G$227)),0)</f>
        <v>0</v>
      </c>
      <c r="D175" s="163">
        <f>C175*(1+Калькуляция!$C$70)</f>
        <v>0</v>
      </c>
      <c r="E175" s="163">
        <f>IF('Расчет ФОТ'!J181&gt;0,'Расчет ФОТ'!J181,0)</f>
        <v>0</v>
      </c>
      <c r="F175" s="163">
        <f t="shared" si="6"/>
        <v>0</v>
      </c>
      <c r="G175" s="163">
        <f t="shared" si="7"/>
        <v>0</v>
      </c>
      <c r="H175" s="163">
        <f>F175/Калькуляция!$F$9</f>
        <v>0</v>
      </c>
      <c r="I175" s="129">
        <f>G175/Калькуляция!$F$9</f>
        <v>0</v>
      </c>
    </row>
    <row r="176" spans="1:9" x14ac:dyDescent="0.25">
      <c r="A176" s="164">
        <f>'Расчет ФОТ'!B182</f>
        <v>0</v>
      </c>
      <c r="B176" s="162">
        <f>'Расчет ФОТ'!D182</f>
        <v>0</v>
      </c>
      <c r="C176" s="163">
        <f>IF('Расчет ФОТ'!Y182&gt;0,'Расчет ФОТ'!Y182+IF('Расчет ФОТ'!D182='Расчет ФОТ'!$D$7,$G$227,SUMIF($B$212:$B$227,'Расчет ФОТ'!D182,$G$212:$G$227)),0)</f>
        <v>0</v>
      </c>
      <c r="D176" s="163">
        <f>C176*(1+Калькуляция!$C$70)</f>
        <v>0</v>
      </c>
      <c r="E176" s="163">
        <f>IF('Расчет ФОТ'!J182&gt;0,'Расчет ФОТ'!J182,0)</f>
        <v>0</v>
      </c>
      <c r="F176" s="163">
        <f t="shared" si="6"/>
        <v>0</v>
      </c>
      <c r="G176" s="163">
        <f t="shared" si="7"/>
        <v>0</v>
      </c>
      <c r="H176" s="163">
        <f>F176/Калькуляция!$F$9</f>
        <v>0</v>
      </c>
      <c r="I176" s="129">
        <f>G176/Калькуляция!$F$9</f>
        <v>0</v>
      </c>
    </row>
    <row r="177" spans="1:9" x14ac:dyDescent="0.25">
      <c r="A177" s="164">
        <f>'Расчет ФОТ'!B183</f>
        <v>0</v>
      </c>
      <c r="B177" s="162">
        <f>'Расчет ФОТ'!D183</f>
        <v>0</v>
      </c>
      <c r="C177" s="163">
        <f>IF('Расчет ФОТ'!Y183&gt;0,'Расчет ФОТ'!Y183+IF('Расчет ФОТ'!D183='Расчет ФОТ'!$D$7,$G$227,SUMIF($B$212:$B$227,'Расчет ФОТ'!D183,$G$212:$G$227)),0)</f>
        <v>0</v>
      </c>
      <c r="D177" s="163">
        <f>C177*(1+Калькуляция!$C$70)</f>
        <v>0</v>
      </c>
      <c r="E177" s="163">
        <f>IF('Расчет ФОТ'!J183&gt;0,'Расчет ФОТ'!J183,0)</f>
        <v>0</v>
      </c>
      <c r="F177" s="163">
        <f t="shared" si="6"/>
        <v>0</v>
      </c>
      <c r="G177" s="163">
        <f t="shared" si="7"/>
        <v>0</v>
      </c>
      <c r="H177" s="163">
        <f>F177/Калькуляция!$F$9</f>
        <v>0</v>
      </c>
      <c r="I177" s="129">
        <f>G177/Калькуляция!$F$9</f>
        <v>0</v>
      </c>
    </row>
    <row r="178" spans="1:9" x14ac:dyDescent="0.25">
      <c r="A178" s="164">
        <f>'Расчет ФОТ'!B184</f>
        <v>0</v>
      </c>
      <c r="B178" s="162">
        <f>'Расчет ФОТ'!D184</f>
        <v>0</v>
      </c>
      <c r="C178" s="163">
        <f>IF('Расчет ФОТ'!Y184&gt;0,'Расчет ФОТ'!Y184+IF('Расчет ФОТ'!D184='Расчет ФОТ'!$D$7,$G$227,SUMIF($B$212:$B$227,'Расчет ФОТ'!D184,$G$212:$G$227)),0)</f>
        <v>0</v>
      </c>
      <c r="D178" s="163">
        <f>C178*(1+Калькуляция!$C$70)</f>
        <v>0</v>
      </c>
      <c r="E178" s="163">
        <f>IF('Расчет ФОТ'!J184&gt;0,'Расчет ФОТ'!J184,0)</f>
        <v>0</v>
      </c>
      <c r="F178" s="163">
        <f t="shared" si="6"/>
        <v>0</v>
      </c>
      <c r="G178" s="163">
        <f t="shared" si="7"/>
        <v>0</v>
      </c>
      <c r="H178" s="163">
        <f>F178/Калькуляция!$F$9</f>
        <v>0</v>
      </c>
      <c r="I178" s="129">
        <f>G178/Калькуляция!$F$9</f>
        <v>0</v>
      </c>
    </row>
    <row r="179" spans="1:9" x14ac:dyDescent="0.25">
      <c r="A179" s="164">
        <f>'Расчет ФОТ'!B185</f>
        <v>0</v>
      </c>
      <c r="B179" s="162">
        <f>'Расчет ФОТ'!D185</f>
        <v>0</v>
      </c>
      <c r="C179" s="163">
        <f>IF('Расчет ФОТ'!Y185&gt;0,'Расчет ФОТ'!Y185+IF('Расчет ФОТ'!D185='Расчет ФОТ'!$D$7,$G$227,SUMIF($B$212:$B$227,'Расчет ФОТ'!D185,$G$212:$G$227)),0)</f>
        <v>0</v>
      </c>
      <c r="D179" s="163">
        <f>C179*(1+Калькуляция!$C$70)</f>
        <v>0</v>
      </c>
      <c r="E179" s="163">
        <f>IF('Расчет ФОТ'!J185&gt;0,'Расчет ФОТ'!J185,0)</f>
        <v>0</v>
      </c>
      <c r="F179" s="163">
        <f t="shared" si="6"/>
        <v>0</v>
      </c>
      <c r="G179" s="163">
        <f t="shared" si="7"/>
        <v>0</v>
      </c>
      <c r="H179" s="163">
        <f>F179/Калькуляция!$F$9</f>
        <v>0</v>
      </c>
      <c r="I179" s="129">
        <f>G179/Калькуляция!$F$9</f>
        <v>0</v>
      </c>
    </row>
    <row r="180" spans="1:9" x14ac:dyDescent="0.25">
      <c r="A180" s="164">
        <f>'Расчет ФОТ'!B186</f>
        <v>0</v>
      </c>
      <c r="B180" s="162">
        <f>'Расчет ФОТ'!D186</f>
        <v>0</v>
      </c>
      <c r="C180" s="163">
        <f>IF('Расчет ФОТ'!Y186&gt;0,'Расчет ФОТ'!Y186+IF('Расчет ФОТ'!D186='Расчет ФОТ'!$D$7,$G$227,SUMIF($B$212:$B$227,'Расчет ФОТ'!D186,$G$212:$G$227)),0)</f>
        <v>0</v>
      </c>
      <c r="D180" s="163">
        <f>C180*(1+Калькуляция!$C$70)</f>
        <v>0</v>
      </c>
      <c r="E180" s="163">
        <f>IF('Расчет ФОТ'!J186&gt;0,'Расчет ФОТ'!J186,0)</f>
        <v>0</v>
      </c>
      <c r="F180" s="163">
        <f t="shared" si="6"/>
        <v>0</v>
      </c>
      <c r="G180" s="163">
        <f t="shared" si="7"/>
        <v>0</v>
      </c>
      <c r="H180" s="163">
        <f>F180/Калькуляция!$F$9</f>
        <v>0</v>
      </c>
      <c r="I180" s="129">
        <f>G180/Калькуляция!$F$9</f>
        <v>0</v>
      </c>
    </row>
    <row r="181" spans="1:9" x14ac:dyDescent="0.25">
      <c r="A181" s="164">
        <f>'Расчет ФОТ'!B187</f>
        <v>0</v>
      </c>
      <c r="B181" s="162">
        <f>'Расчет ФОТ'!D187</f>
        <v>0</v>
      </c>
      <c r="C181" s="163">
        <f>IF('Расчет ФОТ'!Y187&gt;0,'Расчет ФОТ'!Y187+IF('Расчет ФОТ'!D187='Расчет ФОТ'!$D$7,$G$227,SUMIF($B$212:$B$227,'Расчет ФОТ'!D187,$G$212:$G$227)),0)</f>
        <v>0</v>
      </c>
      <c r="D181" s="163">
        <f>C181*(1+Калькуляция!$C$70)</f>
        <v>0</v>
      </c>
      <c r="E181" s="163">
        <f>IF('Расчет ФОТ'!J187&gt;0,'Расчет ФОТ'!J187,0)</f>
        <v>0</v>
      </c>
      <c r="F181" s="163">
        <f t="shared" si="6"/>
        <v>0</v>
      </c>
      <c r="G181" s="163">
        <f t="shared" si="7"/>
        <v>0</v>
      </c>
      <c r="H181" s="163">
        <f>F181/Калькуляция!$F$9</f>
        <v>0</v>
      </c>
      <c r="I181" s="129">
        <f>G181/Калькуляция!$F$9</f>
        <v>0</v>
      </c>
    </row>
    <row r="182" spans="1:9" x14ac:dyDescent="0.25">
      <c r="A182" s="164">
        <f>'Расчет ФОТ'!B188</f>
        <v>0</v>
      </c>
      <c r="B182" s="162">
        <f>'Расчет ФОТ'!D188</f>
        <v>0</v>
      </c>
      <c r="C182" s="163">
        <f>IF('Расчет ФОТ'!Y188&gt;0,'Расчет ФОТ'!Y188+IF('Расчет ФОТ'!D188='Расчет ФОТ'!$D$7,$G$227,SUMIF($B$212:$B$227,'Расчет ФОТ'!D188,$G$212:$G$227)),0)</f>
        <v>0</v>
      </c>
      <c r="D182" s="163">
        <f>C182*(1+Калькуляция!$C$70)</f>
        <v>0</v>
      </c>
      <c r="E182" s="163">
        <f>IF('Расчет ФОТ'!J188&gt;0,'Расчет ФОТ'!J188,0)</f>
        <v>0</v>
      </c>
      <c r="F182" s="163">
        <f t="shared" si="6"/>
        <v>0</v>
      </c>
      <c r="G182" s="163">
        <f t="shared" si="7"/>
        <v>0</v>
      </c>
      <c r="H182" s="163">
        <f>F182/Калькуляция!$F$9</f>
        <v>0</v>
      </c>
      <c r="I182" s="129">
        <f>G182/Калькуляция!$F$9</f>
        <v>0</v>
      </c>
    </row>
    <row r="183" spans="1:9" x14ac:dyDescent="0.25">
      <c r="A183" s="164">
        <f>'Расчет ФОТ'!B189</f>
        <v>0</v>
      </c>
      <c r="B183" s="162">
        <f>'Расчет ФОТ'!D189</f>
        <v>0</v>
      </c>
      <c r="C183" s="163">
        <f>IF('Расчет ФОТ'!Y189&gt;0,'Расчет ФОТ'!Y189+IF('Расчет ФОТ'!D189='Расчет ФОТ'!$D$7,$G$227,SUMIF($B$212:$B$227,'Расчет ФОТ'!D189,$G$212:$G$227)),0)</f>
        <v>0</v>
      </c>
      <c r="D183" s="163">
        <f>C183*(1+Калькуляция!$C$70)</f>
        <v>0</v>
      </c>
      <c r="E183" s="163">
        <f>IF('Расчет ФОТ'!J189&gt;0,'Расчет ФОТ'!J189,0)</f>
        <v>0</v>
      </c>
      <c r="F183" s="163">
        <f t="shared" si="6"/>
        <v>0</v>
      </c>
      <c r="G183" s="163">
        <f t="shared" si="7"/>
        <v>0</v>
      </c>
      <c r="H183" s="163">
        <f>F183/Калькуляция!$F$9</f>
        <v>0</v>
      </c>
      <c r="I183" s="129">
        <f>G183/Калькуляция!$F$9</f>
        <v>0</v>
      </c>
    </row>
    <row r="184" spans="1:9" x14ac:dyDescent="0.25">
      <c r="A184" s="164">
        <f>'Расчет ФОТ'!B190</f>
        <v>0</v>
      </c>
      <c r="B184" s="162">
        <f>'Расчет ФОТ'!D190</f>
        <v>0</v>
      </c>
      <c r="C184" s="163">
        <f>IF('Расчет ФОТ'!Y190&gt;0,'Расчет ФОТ'!Y190+IF('Расчет ФОТ'!D190='Расчет ФОТ'!$D$7,$G$227,SUMIF($B$212:$B$227,'Расчет ФОТ'!D190,$G$212:$G$227)),0)</f>
        <v>0</v>
      </c>
      <c r="D184" s="163">
        <f>C184*(1+Калькуляция!$C$70)</f>
        <v>0</v>
      </c>
      <c r="E184" s="163">
        <f>IF('Расчет ФОТ'!J190&gt;0,'Расчет ФОТ'!J190,0)</f>
        <v>0</v>
      </c>
      <c r="F184" s="163">
        <f t="shared" si="6"/>
        <v>0</v>
      </c>
      <c r="G184" s="163">
        <f t="shared" si="7"/>
        <v>0</v>
      </c>
      <c r="H184" s="163">
        <f>F184/Калькуляция!$F$9</f>
        <v>0</v>
      </c>
      <c r="I184" s="129">
        <f>G184/Калькуляция!$F$9</f>
        <v>0</v>
      </c>
    </row>
    <row r="185" spans="1:9" x14ac:dyDescent="0.25">
      <c r="A185" s="164">
        <f>'Расчет ФОТ'!B191</f>
        <v>0</v>
      </c>
      <c r="B185" s="162">
        <f>'Расчет ФОТ'!D191</f>
        <v>0</v>
      </c>
      <c r="C185" s="163">
        <f>IF('Расчет ФОТ'!Y191&gt;0,'Расчет ФОТ'!Y191+IF('Расчет ФОТ'!D191='Расчет ФОТ'!$D$7,$G$227,SUMIF($B$212:$B$227,'Расчет ФОТ'!D191,$G$212:$G$227)),0)</f>
        <v>0</v>
      </c>
      <c r="D185" s="163">
        <f>C185*(1+Калькуляция!$C$70)</f>
        <v>0</v>
      </c>
      <c r="E185" s="163">
        <f>IF('Расчет ФОТ'!J191&gt;0,'Расчет ФОТ'!J191,0)</f>
        <v>0</v>
      </c>
      <c r="F185" s="163">
        <f t="shared" si="6"/>
        <v>0</v>
      </c>
      <c r="G185" s="163">
        <f t="shared" si="7"/>
        <v>0</v>
      </c>
      <c r="H185" s="163">
        <f>F185/Калькуляция!$F$9</f>
        <v>0</v>
      </c>
      <c r="I185" s="129">
        <f>G185/Калькуляция!$F$9</f>
        <v>0</v>
      </c>
    </row>
    <row r="186" spans="1:9" x14ac:dyDescent="0.25">
      <c r="A186" s="164">
        <f>'Расчет ФОТ'!B192</f>
        <v>0</v>
      </c>
      <c r="B186" s="162">
        <f>'Расчет ФОТ'!D192</f>
        <v>0</v>
      </c>
      <c r="C186" s="163">
        <f>IF('Расчет ФОТ'!Y192&gt;0,'Расчет ФОТ'!Y192+IF('Расчет ФОТ'!D192='Расчет ФОТ'!$D$7,$G$227,SUMIF($B$212:$B$227,'Расчет ФОТ'!D192,$G$212:$G$227)),0)</f>
        <v>0</v>
      </c>
      <c r="D186" s="163">
        <f>C186*(1+Калькуляция!$C$70)</f>
        <v>0</v>
      </c>
      <c r="E186" s="163">
        <f>IF('Расчет ФОТ'!J192&gt;0,'Расчет ФОТ'!J192,0)</f>
        <v>0</v>
      </c>
      <c r="F186" s="163">
        <f t="shared" si="6"/>
        <v>0</v>
      </c>
      <c r="G186" s="163">
        <f t="shared" si="7"/>
        <v>0</v>
      </c>
      <c r="H186" s="163">
        <f>F186/Калькуляция!$F$9</f>
        <v>0</v>
      </c>
      <c r="I186" s="129">
        <f>G186/Калькуляция!$F$9</f>
        <v>0</v>
      </c>
    </row>
    <row r="187" spans="1:9" x14ac:dyDescent="0.25">
      <c r="A187" s="164">
        <f>'Расчет ФОТ'!B193</f>
        <v>0</v>
      </c>
      <c r="B187" s="162">
        <f>'Расчет ФОТ'!D193</f>
        <v>0</v>
      </c>
      <c r="C187" s="163">
        <f>IF('Расчет ФОТ'!Y193&gt;0,'Расчет ФОТ'!Y193+IF('Расчет ФОТ'!D193='Расчет ФОТ'!$D$7,$G$227,SUMIF($B$212:$B$227,'Расчет ФОТ'!D193,$G$212:$G$227)),0)</f>
        <v>0</v>
      </c>
      <c r="D187" s="163">
        <f>C187*(1+Калькуляция!$C$70)</f>
        <v>0</v>
      </c>
      <c r="E187" s="163">
        <f>IF('Расчет ФОТ'!J193&gt;0,'Расчет ФОТ'!J193,0)</f>
        <v>0</v>
      </c>
      <c r="F187" s="163">
        <f t="shared" si="6"/>
        <v>0</v>
      </c>
      <c r="G187" s="163">
        <f t="shared" si="7"/>
        <v>0</v>
      </c>
      <c r="H187" s="163">
        <f>F187/Калькуляция!$F$9</f>
        <v>0</v>
      </c>
      <c r="I187" s="129">
        <f>G187/Калькуляция!$F$9</f>
        <v>0</v>
      </c>
    </row>
    <row r="188" spans="1:9" x14ac:dyDescent="0.25">
      <c r="A188" s="164">
        <f>'Расчет ФОТ'!B194</f>
        <v>0</v>
      </c>
      <c r="B188" s="162">
        <f>'Расчет ФОТ'!D194</f>
        <v>0</v>
      </c>
      <c r="C188" s="163">
        <f>IF('Расчет ФОТ'!Y194&gt;0,'Расчет ФОТ'!Y194+IF('Расчет ФОТ'!D194='Расчет ФОТ'!$D$7,$G$227,SUMIF($B$212:$B$227,'Расчет ФОТ'!D194,$G$212:$G$227)),0)</f>
        <v>0</v>
      </c>
      <c r="D188" s="163">
        <f>C188*(1+Калькуляция!$C$70)</f>
        <v>0</v>
      </c>
      <c r="E188" s="163">
        <f>IF('Расчет ФОТ'!J194&gt;0,'Расчет ФОТ'!J194,0)</f>
        <v>0</v>
      </c>
      <c r="F188" s="163">
        <f t="shared" si="6"/>
        <v>0</v>
      </c>
      <c r="G188" s="163">
        <f t="shared" si="7"/>
        <v>0</v>
      </c>
      <c r="H188" s="163">
        <f>F188/Калькуляция!$F$9</f>
        <v>0</v>
      </c>
      <c r="I188" s="129">
        <f>G188/Калькуляция!$F$9</f>
        <v>0</v>
      </c>
    </row>
    <row r="189" spans="1:9" x14ac:dyDescent="0.25">
      <c r="A189" s="164">
        <f>'Расчет ФОТ'!B195</f>
        <v>0</v>
      </c>
      <c r="B189" s="162">
        <f>'Расчет ФОТ'!D195</f>
        <v>0</v>
      </c>
      <c r="C189" s="163">
        <f>IF('Расчет ФОТ'!Y195&gt;0,'Расчет ФОТ'!Y195+IF('Расчет ФОТ'!D195='Расчет ФОТ'!$D$7,$G$227,SUMIF($B$212:$B$227,'Расчет ФОТ'!D195,$G$212:$G$227)),0)</f>
        <v>0</v>
      </c>
      <c r="D189" s="163">
        <f>C189*(1+Калькуляция!$C$70)</f>
        <v>0</v>
      </c>
      <c r="E189" s="163">
        <f>IF('Расчет ФОТ'!J195&gt;0,'Расчет ФОТ'!J195,0)</f>
        <v>0</v>
      </c>
      <c r="F189" s="163">
        <f t="shared" si="6"/>
        <v>0</v>
      </c>
      <c r="G189" s="163">
        <f t="shared" si="7"/>
        <v>0</v>
      </c>
      <c r="H189" s="163">
        <f>F189/Калькуляция!$F$9</f>
        <v>0</v>
      </c>
      <c r="I189" s="129">
        <f>G189/Калькуляция!$F$9</f>
        <v>0</v>
      </c>
    </row>
    <row r="190" spans="1:9" x14ac:dyDescent="0.25">
      <c r="A190" s="164">
        <f>'Расчет ФОТ'!B196</f>
        <v>0</v>
      </c>
      <c r="B190" s="162">
        <f>'Расчет ФОТ'!D196</f>
        <v>0</v>
      </c>
      <c r="C190" s="163">
        <f>IF('Расчет ФОТ'!Y196&gt;0,'Расчет ФОТ'!Y196+IF('Расчет ФОТ'!D196='Расчет ФОТ'!$D$7,$G$227,SUMIF($B$212:$B$227,'Расчет ФОТ'!D196,$G$212:$G$227)),0)</f>
        <v>0</v>
      </c>
      <c r="D190" s="163">
        <f>C190*(1+Калькуляция!$C$70)</f>
        <v>0</v>
      </c>
      <c r="E190" s="163">
        <f>IF('Расчет ФОТ'!J196&gt;0,'Расчет ФОТ'!J196,0)</f>
        <v>0</v>
      </c>
      <c r="F190" s="163">
        <f t="shared" si="6"/>
        <v>0</v>
      </c>
      <c r="G190" s="163">
        <f t="shared" si="7"/>
        <v>0</v>
      </c>
      <c r="H190" s="163">
        <f>F190/Калькуляция!$F$9</f>
        <v>0</v>
      </c>
      <c r="I190" s="129">
        <f>G190/Калькуляция!$F$9</f>
        <v>0</v>
      </c>
    </row>
    <row r="191" spans="1:9" x14ac:dyDescent="0.25">
      <c r="A191" s="164">
        <f>'Расчет ФОТ'!B197</f>
        <v>0</v>
      </c>
      <c r="B191" s="162">
        <f>'Расчет ФОТ'!D197</f>
        <v>0</v>
      </c>
      <c r="C191" s="163">
        <f>IF('Расчет ФОТ'!Y197&gt;0,'Расчет ФОТ'!Y197+IF('Расчет ФОТ'!D197='Расчет ФОТ'!$D$7,$G$227,SUMIF($B$212:$B$227,'Расчет ФОТ'!D197,$G$212:$G$227)),0)</f>
        <v>0</v>
      </c>
      <c r="D191" s="163">
        <f>C191*(1+Калькуляция!$C$70)</f>
        <v>0</v>
      </c>
      <c r="E191" s="163">
        <f>IF('Расчет ФОТ'!J197&gt;0,'Расчет ФОТ'!J197,0)</f>
        <v>0</v>
      </c>
      <c r="F191" s="163">
        <f t="shared" si="6"/>
        <v>0</v>
      </c>
      <c r="G191" s="163">
        <f t="shared" si="7"/>
        <v>0</v>
      </c>
      <c r="H191" s="163">
        <f>F191/Калькуляция!$F$9</f>
        <v>0</v>
      </c>
      <c r="I191" s="129">
        <f>G191/Калькуляция!$F$9</f>
        <v>0</v>
      </c>
    </row>
    <row r="192" spans="1:9" x14ac:dyDescent="0.25">
      <c r="A192" s="164">
        <f>'Расчет ФОТ'!B198</f>
        <v>0</v>
      </c>
      <c r="B192" s="162">
        <f>'Расчет ФОТ'!D198</f>
        <v>0</v>
      </c>
      <c r="C192" s="163">
        <f>IF('Расчет ФОТ'!Y198&gt;0,'Расчет ФОТ'!Y198+IF('Расчет ФОТ'!D198='Расчет ФОТ'!$D$7,$G$227,SUMIF($B$212:$B$227,'Расчет ФОТ'!D198,$G$212:$G$227)),0)</f>
        <v>0</v>
      </c>
      <c r="D192" s="163">
        <f>C192*(1+Калькуляция!$C$70)</f>
        <v>0</v>
      </c>
      <c r="E192" s="163">
        <f>IF('Расчет ФОТ'!J198&gt;0,'Расчет ФОТ'!J198,0)</f>
        <v>0</v>
      </c>
      <c r="F192" s="163">
        <f t="shared" si="6"/>
        <v>0</v>
      </c>
      <c r="G192" s="163">
        <f t="shared" si="7"/>
        <v>0</v>
      </c>
      <c r="H192" s="163">
        <f>F192/Калькуляция!$F$9</f>
        <v>0</v>
      </c>
      <c r="I192" s="129">
        <f>G192/Калькуляция!$F$9</f>
        <v>0</v>
      </c>
    </row>
    <row r="193" spans="1:9" x14ac:dyDescent="0.25">
      <c r="A193" s="164">
        <f>'Расчет ФОТ'!B199</f>
        <v>0</v>
      </c>
      <c r="B193" s="162">
        <f>'Расчет ФОТ'!D199</f>
        <v>0</v>
      </c>
      <c r="C193" s="163">
        <f>IF('Расчет ФОТ'!Y199&gt;0,'Расчет ФОТ'!Y199+IF('Расчет ФОТ'!D199='Расчет ФОТ'!$D$7,$G$227,SUMIF($B$212:$B$227,'Расчет ФОТ'!D199,$G$212:$G$227)),0)</f>
        <v>0</v>
      </c>
      <c r="D193" s="163">
        <f>C193*(1+Калькуляция!$C$70)</f>
        <v>0</v>
      </c>
      <c r="E193" s="163">
        <f>IF('Расчет ФОТ'!J199&gt;0,'Расчет ФОТ'!J199,0)</f>
        <v>0</v>
      </c>
      <c r="F193" s="163">
        <f t="shared" si="6"/>
        <v>0</v>
      </c>
      <c r="G193" s="163">
        <f t="shared" si="7"/>
        <v>0</v>
      </c>
      <c r="H193" s="163">
        <f>F193/Калькуляция!$F$9</f>
        <v>0</v>
      </c>
      <c r="I193" s="129">
        <f>G193/Калькуляция!$F$9</f>
        <v>0</v>
      </c>
    </row>
    <row r="194" spans="1:9" x14ac:dyDescent="0.25">
      <c r="A194" s="164">
        <f>'Расчет ФОТ'!B200</f>
        <v>0</v>
      </c>
      <c r="B194" s="162">
        <f>'Расчет ФОТ'!D200</f>
        <v>0</v>
      </c>
      <c r="C194" s="163">
        <f>IF('Расчет ФОТ'!Y200&gt;0,'Расчет ФОТ'!Y200+IF('Расчет ФОТ'!D200='Расчет ФОТ'!$D$7,$G$227,SUMIF($B$212:$B$227,'Расчет ФОТ'!D200,$G$212:$G$227)),0)</f>
        <v>0</v>
      </c>
      <c r="D194" s="163">
        <f>C194*(1+Калькуляция!$C$70)</f>
        <v>0</v>
      </c>
      <c r="E194" s="163">
        <f>IF('Расчет ФОТ'!J200&gt;0,'Расчет ФОТ'!J200,0)</f>
        <v>0</v>
      </c>
      <c r="F194" s="163">
        <f t="shared" si="6"/>
        <v>0</v>
      </c>
      <c r="G194" s="163">
        <f t="shared" si="7"/>
        <v>0</v>
      </c>
      <c r="H194" s="163">
        <f>F194/Калькуляция!$F$9</f>
        <v>0</v>
      </c>
      <c r="I194" s="129">
        <f>G194/Калькуляция!$F$9</f>
        <v>0</v>
      </c>
    </row>
    <row r="195" spans="1:9" x14ac:dyDescent="0.25">
      <c r="A195" s="164">
        <f>'Расчет ФОТ'!B201</f>
        <v>0</v>
      </c>
      <c r="B195" s="162">
        <f>'Расчет ФОТ'!D201</f>
        <v>0</v>
      </c>
      <c r="C195" s="163">
        <f>IF('Расчет ФОТ'!Y201&gt;0,'Расчет ФОТ'!Y201+IF('Расчет ФОТ'!D201='Расчет ФОТ'!$D$7,$G$227,SUMIF($B$212:$B$227,'Расчет ФОТ'!D201,$G$212:$G$227)),0)</f>
        <v>0</v>
      </c>
      <c r="D195" s="163">
        <f>C195*(1+Калькуляция!$C$70)</f>
        <v>0</v>
      </c>
      <c r="E195" s="163">
        <f>IF('Расчет ФОТ'!J201&gt;0,'Расчет ФОТ'!J201,0)</f>
        <v>0</v>
      </c>
      <c r="F195" s="163">
        <f t="shared" si="6"/>
        <v>0</v>
      </c>
      <c r="G195" s="163">
        <f t="shared" si="7"/>
        <v>0</v>
      </c>
      <c r="H195" s="163">
        <f>F195/Калькуляция!$F$9</f>
        <v>0</v>
      </c>
      <c r="I195" s="129">
        <f>G195/Калькуляция!$F$9</f>
        <v>0</v>
      </c>
    </row>
    <row r="196" spans="1:9" x14ac:dyDescent="0.25">
      <c r="A196" s="164">
        <f>'Расчет ФОТ'!B202</f>
        <v>0</v>
      </c>
      <c r="B196" s="162">
        <f>'Расчет ФОТ'!D202</f>
        <v>0</v>
      </c>
      <c r="C196" s="163">
        <f>IF('Расчет ФОТ'!Y202&gt;0,'Расчет ФОТ'!Y202+IF('Расчет ФОТ'!D202='Расчет ФОТ'!$D$7,$G$227,SUMIF($B$212:$B$227,'Расчет ФОТ'!D202,$G$212:$G$227)),0)</f>
        <v>0</v>
      </c>
      <c r="D196" s="163">
        <f>C196*(1+Калькуляция!$C$70)</f>
        <v>0</v>
      </c>
      <c r="E196" s="163">
        <f>IF('Расчет ФОТ'!J202&gt;0,'Расчет ФОТ'!J202,0)</f>
        <v>0</v>
      </c>
      <c r="F196" s="163">
        <f t="shared" si="6"/>
        <v>0</v>
      </c>
      <c r="G196" s="163">
        <f t="shared" si="7"/>
        <v>0</v>
      </c>
      <c r="H196" s="163">
        <f>F196/Калькуляция!$F$9</f>
        <v>0</v>
      </c>
      <c r="I196" s="129">
        <f>G196/Калькуляция!$F$9</f>
        <v>0</v>
      </c>
    </row>
    <row r="197" spans="1:9" x14ac:dyDescent="0.25">
      <c r="A197" s="164">
        <f>'Расчет ФОТ'!B203</f>
        <v>0</v>
      </c>
      <c r="B197" s="162">
        <f>'Расчет ФОТ'!D203</f>
        <v>0</v>
      </c>
      <c r="C197" s="163">
        <f>IF('Расчет ФОТ'!Y203&gt;0,'Расчет ФОТ'!Y203+IF('Расчет ФОТ'!D203='Расчет ФОТ'!$D$7,$G$227,SUMIF($B$212:$B$227,'Расчет ФОТ'!D203,$G$212:$G$227)),0)</f>
        <v>0</v>
      </c>
      <c r="D197" s="163">
        <f>C197*(1+Калькуляция!$C$70)</f>
        <v>0</v>
      </c>
      <c r="E197" s="163">
        <f>IF('Расчет ФОТ'!J203&gt;0,'Расчет ФОТ'!J203,0)</f>
        <v>0</v>
      </c>
      <c r="F197" s="163">
        <f t="shared" si="6"/>
        <v>0</v>
      </c>
      <c r="G197" s="163">
        <f t="shared" si="7"/>
        <v>0</v>
      </c>
      <c r="H197" s="163">
        <f>F197/Калькуляция!$F$9</f>
        <v>0</v>
      </c>
      <c r="I197" s="129">
        <f>G197/Калькуляция!$F$9</f>
        <v>0</v>
      </c>
    </row>
    <row r="198" spans="1:9" x14ac:dyDescent="0.25">
      <c r="A198" s="164">
        <f>'Расчет ФОТ'!B204</f>
        <v>0</v>
      </c>
      <c r="B198" s="162">
        <f>'Расчет ФОТ'!D204</f>
        <v>0</v>
      </c>
      <c r="C198" s="163">
        <f>IF('Расчет ФОТ'!Y204&gt;0,'Расчет ФОТ'!Y204+IF('Расчет ФОТ'!D204='Расчет ФОТ'!$D$7,$G$227,SUMIF($B$212:$B$227,'Расчет ФОТ'!D204,$G$212:$G$227)),0)</f>
        <v>0</v>
      </c>
      <c r="D198" s="163">
        <f>C198*(1+Калькуляция!$C$70)</f>
        <v>0</v>
      </c>
      <c r="E198" s="163">
        <f>IF('Расчет ФОТ'!J204&gt;0,'Расчет ФОТ'!J204,0)</f>
        <v>0</v>
      </c>
      <c r="F198" s="163">
        <f t="shared" ref="F198:F203" si="8">IF(E198&gt;0,E198*C198,0)</f>
        <v>0</v>
      </c>
      <c r="G198" s="163">
        <f t="shared" ref="G198:G203" si="9">IF(E198&gt;0,E198*D198,0)</f>
        <v>0</v>
      </c>
      <c r="H198" s="163">
        <f>F198/Калькуляция!$F$9</f>
        <v>0</v>
      </c>
      <c r="I198" s="129">
        <f>G198/Калькуляция!$F$9</f>
        <v>0</v>
      </c>
    </row>
    <row r="199" spans="1:9" x14ac:dyDescent="0.25">
      <c r="A199" s="164">
        <f>'Расчет ФОТ'!B205</f>
        <v>0</v>
      </c>
      <c r="B199" s="162">
        <f>'Расчет ФОТ'!D205</f>
        <v>0</v>
      </c>
      <c r="C199" s="163">
        <f>IF('Расчет ФОТ'!Y205&gt;0,'Расчет ФОТ'!Y205+IF('Расчет ФОТ'!D205='Расчет ФОТ'!$D$7,$G$227,SUMIF($B$212:$B$227,'Расчет ФОТ'!D205,$G$212:$G$227)),0)</f>
        <v>0</v>
      </c>
      <c r="D199" s="163">
        <f>C199*(1+Калькуляция!$C$70)</f>
        <v>0</v>
      </c>
      <c r="E199" s="163">
        <f>IF('Расчет ФОТ'!J205&gt;0,'Расчет ФОТ'!J205,0)</f>
        <v>0</v>
      </c>
      <c r="F199" s="163">
        <f t="shared" si="8"/>
        <v>0</v>
      </c>
      <c r="G199" s="163">
        <f t="shared" si="9"/>
        <v>0</v>
      </c>
      <c r="H199" s="163">
        <f>F199/Калькуляция!$F$9</f>
        <v>0</v>
      </c>
      <c r="I199" s="129">
        <f>G199/Калькуляция!$F$9</f>
        <v>0</v>
      </c>
    </row>
    <row r="200" spans="1:9" x14ac:dyDescent="0.25">
      <c r="A200" s="164">
        <f>'Расчет ФОТ'!B206</f>
        <v>0</v>
      </c>
      <c r="B200" s="162">
        <f>'Расчет ФОТ'!D206</f>
        <v>0</v>
      </c>
      <c r="C200" s="163">
        <f>IF('Расчет ФОТ'!Y206&gt;0,'Расчет ФОТ'!Y206+IF('Расчет ФОТ'!D206='Расчет ФОТ'!$D$7,$G$227,SUMIF($B$212:$B$227,'Расчет ФОТ'!D206,$G$212:$G$227)),0)</f>
        <v>0</v>
      </c>
      <c r="D200" s="163">
        <f>C200*(1+Калькуляция!$C$70)</f>
        <v>0</v>
      </c>
      <c r="E200" s="163">
        <f>IF('Расчет ФОТ'!J206&gt;0,'Расчет ФОТ'!J206,0)</f>
        <v>0</v>
      </c>
      <c r="F200" s="163">
        <f t="shared" si="8"/>
        <v>0</v>
      </c>
      <c r="G200" s="163">
        <f t="shared" si="9"/>
        <v>0</v>
      </c>
      <c r="H200" s="163">
        <f>F200/Калькуляция!$F$9</f>
        <v>0</v>
      </c>
      <c r="I200" s="129">
        <f>G200/Калькуляция!$F$9</f>
        <v>0</v>
      </c>
    </row>
    <row r="201" spans="1:9" x14ac:dyDescent="0.25">
      <c r="A201" s="164">
        <f>'Расчет ФОТ'!B207</f>
        <v>0</v>
      </c>
      <c r="B201" s="162">
        <f>'Расчет ФОТ'!D207</f>
        <v>0</v>
      </c>
      <c r="C201" s="163">
        <f>IF('Расчет ФОТ'!Y207&gt;0,'Расчет ФОТ'!Y207+IF('Расчет ФОТ'!D207='Расчет ФОТ'!$D$7,$G$227,SUMIF($B$212:$B$227,'Расчет ФОТ'!D207,$G$212:$G$227)),0)</f>
        <v>0</v>
      </c>
      <c r="D201" s="163">
        <f>C201*(1+Калькуляция!$C$70)</f>
        <v>0</v>
      </c>
      <c r="E201" s="163">
        <f>IF('Расчет ФОТ'!J207&gt;0,'Расчет ФОТ'!J207,0)</f>
        <v>0</v>
      </c>
      <c r="F201" s="163">
        <f t="shared" si="8"/>
        <v>0</v>
      </c>
      <c r="G201" s="163">
        <f t="shared" si="9"/>
        <v>0</v>
      </c>
      <c r="H201" s="163">
        <f>F201/Калькуляция!$F$9</f>
        <v>0</v>
      </c>
      <c r="I201" s="129">
        <f>G201/Калькуляция!$F$9</f>
        <v>0</v>
      </c>
    </row>
    <row r="202" spans="1:9" x14ac:dyDescent="0.25">
      <c r="A202" s="164">
        <f>'Расчет ФОТ'!B208</f>
        <v>0</v>
      </c>
      <c r="B202" s="162">
        <f>'Расчет ФОТ'!D208</f>
        <v>0</v>
      </c>
      <c r="C202" s="163">
        <f>IF('Расчет ФОТ'!Y208&gt;0,'Расчет ФОТ'!Y208+IF('Расчет ФОТ'!D208='Расчет ФОТ'!$D$7,$G$227,SUMIF($B$212:$B$227,'Расчет ФОТ'!D208,$G$212:$G$227)),0)</f>
        <v>0</v>
      </c>
      <c r="D202" s="163">
        <f>C202*(1+Калькуляция!$C$70)</f>
        <v>0</v>
      </c>
      <c r="E202" s="163">
        <f>IF('Расчет ФОТ'!J208&gt;0,'Расчет ФОТ'!J208,0)</f>
        <v>0</v>
      </c>
      <c r="F202" s="163">
        <f t="shared" si="8"/>
        <v>0</v>
      </c>
      <c r="G202" s="163">
        <f t="shared" si="9"/>
        <v>0</v>
      </c>
      <c r="H202" s="163">
        <f>F202/Калькуляция!$F$9</f>
        <v>0</v>
      </c>
      <c r="I202" s="129">
        <f>G202/Калькуляция!$F$9</f>
        <v>0</v>
      </c>
    </row>
    <row r="203" spans="1:9" x14ac:dyDescent="0.25">
      <c r="A203" s="164">
        <f>'Расчет ФОТ'!B209</f>
        <v>0</v>
      </c>
      <c r="B203" s="162">
        <f>'Расчет ФОТ'!D209</f>
        <v>0</v>
      </c>
      <c r="C203" s="163">
        <f>IF('Расчет ФОТ'!Y209&gt;0,'Расчет ФОТ'!Y209+IF('Расчет ФОТ'!D209='Расчет ФОТ'!$D$7,$G$227,SUMIF($B$212:$B$227,'Расчет ФОТ'!D209,$G$212:$G$227)),0)</f>
        <v>0</v>
      </c>
      <c r="D203" s="163">
        <f>C203*(1+Калькуляция!$C$70)</f>
        <v>0</v>
      </c>
      <c r="E203" s="163">
        <f>IF('Расчет ФОТ'!J209&gt;0,'Расчет ФОТ'!J209,0)</f>
        <v>0</v>
      </c>
      <c r="F203" s="163">
        <f t="shared" si="8"/>
        <v>0</v>
      </c>
      <c r="G203" s="163">
        <f t="shared" si="9"/>
        <v>0</v>
      </c>
      <c r="H203" s="163">
        <f>F203/Калькуляция!$F$9</f>
        <v>0</v>
      </c>
      <c r="I203" s="129">
        <f>G203/Калькуляция!$F$9</f>
        <v>0</v>
      </c>
    </row>
    <row r="204" spans="1:9" ht="16.5" thickBot="1" x14ac:dyDescent="0.3">
      <c r="A204" s="165">
        <f>'Расчет ФОТ'!B210</f>
        <v>0</v>
      </c>
      <c r="B204" s="166">
        <f>'Расчет ФОТ'!D210</f>
        <v>0</v>
      </c>
      <c r="C204" s="167">
        <f>IF('Расчет ФОТ'!Y210&gt;0,'Расчет ФОТ'!Y210+IF('Расчет ФОТ'!D210='Расчет ФОТ'!$D$7,$G$227,SUMIF($B$212:$B$227,'Расчет ФОТ'!D210,$G$212:$G$227)),0)</f>
        <v>0</v>
      </c>
      <c r="D204" s="167">
        <f>C204*(1+Калькуляция!$C$70)</f>
        <v>0</v>
      </c>
      <c r="E204" s="167">
        <f>IF('Расчет ФОТ'!J210&gt;0,'Расчет ФОТ'!J210,0)</f>
        <v>0</v>
      </c>
      <c r="F204" s="167">
        <f t="shared" si="0"/>
        <v>0</v>
      </c>
      <c r="G204" s="167">
        <f t="shared" si="1"/>
        <v>0</v>
      </c>
      <c r="H204" s="167">
        <f>F204/Калькуляция!$F$9</f>
        <v>0</v>
      </c>
      <c r="I204" s="139">
        <f>G204/Калькуляция!$F$9</f>
        <v>0</v>
      </c>
    </row>
    <row r="205" spans="1:9" ht="16.5" thickBot="1" x14ac:dyDescent="0.3"/>
    <row r="206" spans="1:9" ht="16.5" thickBot="1" x14ac:dyDescent="0.3">
      <c r="E206" s="168">
        <f>SUM(E3:E204)</f>
        <v>0</v>
      </c>
      <c r="F206" s="169">
        <f>SUM(F3:F204)</f>
        <v>0</v>
      </c>
      <c r="G206" s="169">
        <f>SUM(G3:G204)</f>
        <v>0</v>
      </c>
      <c r="H206" s="169">
        <f>SUM(H3:H204)</f>
        <v>0</v>
      </c>
      <c r="I206" s="170">
        <f>SUM(I3:I204)</f>
        <v>0</v>
      </c>
    </row>
    <row r="208" spans="1:9" x14ac:dyDescent="0.25">
      <c r="G208" s="47"/>
      <c r="H208" s="47"/>
      <c r="I208" s="47"/>
    </row>
    <row r="210" spans="2:7" x14ac:dyDescent="0.25">
      <c r="C210" s="174"/>
    </row>
    <row r="211" spans="2:7" ht="31.5" x14ac:dyDescent="0.25">
      <c r="B211" s="156"/>
      <c r="C211" s="15" t="s">
        <v>299</v>
      </c>
      <c r="D211" s="7" t="s">
        <v>300</v>
      </c>
      <c r="E211" s="15" t="s">
        <v>301</v>
      </c>
      <c r="F211" s="15" t="s">
        <v>302</v>
      </c>
      <c r="G211" s="15" t="s">
        <v>303</v>
      </c>
    </row>
    <row r="212" spans="2:7" x14ac:dyDescent="0.25">
      <c r="B212" s="159" t="str">
        <f>'Расчет ФОТ'!B213</f>
        <v>Управление объектом</v>
      </c>
      <c r="C212" s="157">
        <f>IF(D212&gt;0,SUMIF(Калькуляция!$D$17:$D$62,B212,Калькуляция!$H$17:$H$62),0)</f>
        <v>0</v>
      </c>
      <c r="D212" s="157">
        <f>SUMIF('Расчет ФОТ'!$D$9:$D$210,B212,'Расчет ФОТ'!$J$9:$J$210)</f>
        <v>0</v>
      </c>
      <c r="E212" s="157">
        <f>IF(D212&gt;0,C212/D212,0)</f>
        <v>0</v>
      </c>
      <c r="F212" s="157" t="e">
        <f>(SUM(Калькуляция!H48,Калькуляция!H55:H62,Калькуляция!H64:H65,Калькуляция!H67)+$C$228)/'Расчет ФОТ'!J7</f>
        <v>#DIV/0!</v>
      </c>
      <c r="G212" s="157" t="e">
        <f>SUM(E212:F212)</f>
        <v>#DIV/0!</v>
      </c>
    </row>
    <row r="213" spans="2:7" x14ac:dyDescent="0.25">
      <c r="B213" s="159" t="str">
        <f>'Расчет ФОТ'!B214</f>
        <v>Уборка внутренних помещений (ОВУ)</v>
      </c>
      <c r="C213" s="157">
        <f>IF(D213&gt;0,SUMIF(Калькуляция!$D$17:$D$62,B213,Калькуляция!$H$17:$H$62),0)</f>
        <v>0</v>
      </c>
      <c r="D213" s="157">
        <f>SUMIF('Расчет ФОТ'!$D$9:$D$210,B213,'Расчет ФОТ'!$J$9:$J$210)</f>
        <v>0</v>
      </c>
      <c r="E213" s="157">
        <f t="shared" ref="E213:E227" si="10">IF(D213&gt;0,C213/D213,0)</f>
        <v>0</v>
      </c>
      <c r="F213" s="157" t="e">
        <f>F212</f>
        <v>#DIV/0!</v>
      </c>
      <c r="G213" s="157" t="e">
        <f t="shared" ref="G213:G227" si="11">SUM(E213:F213)</f>
        <v>#DIV/0!</v>
      </c>
    </row>
    <row r="214" spans="2:7" x14ac:dyDescent="0.25">
      <c r="B214" s="159" t="str">
        <f>'Расчет ФОТ'!B215</f>
        <v>Уборка внутренних помещений (ОПМ)</v>
      </c>
      <c r="C214" s="157">
        <f>IF(D214&gt;0,SUMIF(Калькуляция!$D$17:$D$62,B214,Калькуляция!$H$17:$H$62),0)</f>
        <v>0</v>
      </c>
      <c r="D214" s="157">
        <f>SUMIF('Расчет ФОТ'!$D$9:$D$210,B214,'Расчет ФОТ'!$J$9:$J$210)</f>
        <v>0</v>
      </c>
      <c r="E214" s="157">
        <f t="shared" si="10"/>
        <v>0</v>
      </c>
      <c r="F214" s="157" t="e">
        <f t="shared" ref="F214:F226" si="12">F213</f>
        <v>#DIV/0!</v>
      </c>
      <c r="G214" s="157" t="e">
        <f t="shared" si="11"/>
        <v>#DIV/0!</v>
      </c>
    </row>
    <row r="215" spans="2:7" x14ac:dyDescent="0.25">
      <c r="B215" s="159" t="str">
        <f>'Расчет ФОТ'!B216</f>
        <v>Сбор тележек</v>
      </c>
      <c r="C215" s="157">
        <f>IF(D215&gt;0,SUMIF(Калькуляция!$D$17:$D$62,B215,Калькуляция!$H$17:$H$62),0)</f>
        <v>0</v>
      </c>
      <c r="D215" s="157">
        <f>SUMIF('Расчет ФОТ'!$D$9:$D$210,B215,'Расчет ФОТ'!$J$9:$J$210)</f>
        <v>0</v>
      </c>
      <c r="E215" s="157">
        <f t="shared" si="10"/>
        <v>0</v>
      </c>
      <c r="F215" s="157" t="e">
        <f t="shared" si="12"/>
        <v>#DIV/0!</v>
      </c>
      <c r="G215" s="157" t="e">
        <f t="shared" si="11"/>
        <v>#DIV/0!</v>
      </c>
    </row>
    <row r="216" spans="2:7" x14ac:dyDescent="0.25">
      <c r="B216" s="159" t="str">
        <f>'Расчет ФОТ'!B217</f>
        <v>Уборка внешней территории (ОВнУ)</v>
      </c>
      <c r="C216" s="157">
        <f>IF(D216&gt;0,SUMIF(Калькуляция!$D$17:$D$62,B216,Калькуляция!$H$17:$H$62),0)</f>
        <v>0</v>
      </c>
      <c r="D216" s="157">
        <f>SUMIF('Расчет ФОТ'!$D$9:$D$210,B216,'Расчет ФОТ'!$J$9:$J$210)</f>
        <v>0</v>
      </c>
      <c r="E216" s="157">
        <f t="shared" si="10"/>
        <v>0</v>
      </c>
      <c r="F216" s="157" t="e">
        <f t="shared" si="12"/>
        <v>#DIV/0!</v>
      </c>
      <c r="G216" s="157" t="e">
        <f t="shared" si="11"/>
        <v>#DIV/0!</v>
      </c>
    </row>
    <row r="217" spans="2:7" x14ac:dyDescent="0.25">
      <c r="B217" s="159" t="str">
        <f>'Расчет ФОТ'!B218</f>
        <v>Уборка внешней территории с помощью трактора</v>
      </c>
      <c r="C217" s="157">
        <f>IF(D217&gt;0,SUMIF(Калькуляция!$D$17:$D$62,B217,Калькуляция!$H$17:$H$62),0)</f>
        <v>0</v>
      </c>
      <c r="D217" s="157">
        <f>SUMIF('Расчет ФОТ'!$D$9:$D$210,B217,'Расчет ФОТ'!$J$9:$J$210)</f>
        <v>0</v>
      </c>
      <c r="E217" s="157">
        <f t="shared" si="10"/>
        <v>0</v>
      </c>
      <c r="F217" s="157" t="e">
        <f t="shared" si="12"/>
        <v>#DIV/0!</v>
      </c>
      <c r="G217" s="157" t="e">
        <f t="shared" si="11"/>
        <v>#DIV/0!</v>
      </c>
    </row>
    <row r="218" spans="2:7" x14ac:dyDescent="0.25">
      <c r="B218" s="159" t="str">
        <f>'Расчет ФОТ'!B219</f>
        <v>Категория 7</v>
      </c>
      <c r="C218" s="157">
        <f>IF(D218&gt;0,SUMIF(Калькуляция!$D$17:$D$62,B218,Калькуляция!$H$17:$H$62),0)</f>
        <v>0</v>
      </c>
      <c r="D218" s="157">
        <f>SUMIF('Расчет ФОТ'!$D$9:$D$210,B218,'Расчет ФОТ'!$J$9:$J$210)</f>
        <v>0</v>
      </c>
      <c r="E218" s="157">
        <f t="shared" si="10"/>
        <v>0</v>
      </c>
      <c r="F218" s="157" t="e">
        <f t="shared" si="12"/>
        <v>#DIV/0!</v>
      </c>
      <c r="G218" s="157" t="e">
        <f t="shared" si="11"/>
        <v>#DIV/0!</v>
      </c>
    </row>
    <row r="219" spans="2:7" x14ac:dyDescent="0.25">
      <c r="B219" s="159" t="str">
        <f>'Расчет ФОТ'!B220</f>
        <v>Категория 8</v>
      </c>
      <c r="C219" s="157">
        <f>IF(D219&gt;0,SUMIF(Калькуляция!$D$17:$D$62,B219,Калькуляция!$H$17:$H$62),0)</f>
        <v>0</v>
      </c>
      <c r="D219" s="157">
        <f>SUMIF('Расчет ФОТ'!$D$9:$D$210,B219,'Расчет ФОТ'!$J$9:$J$210)</f>
        <v>0</v>
      </c>
      <c r="E219" s="157">
        <f t="shared" si="10"/>
        <v>0</v>
      </c>
      <c r="F219" s="157" t="e">
        <f t="shared" si="12"/>
        <v>#DIV/0!</v>
      </c>
      <c r="G219" s="157" t="e">
        <f t="shared" si="11"/>
        <v>#DIV/0!</v>
      </c>
    </row>
    <row r="220" spans="2:7" x14ac:dyDescent="0.25">
      <c r="B220" s="159" t="str">
        <f>'Расчет ФОТ'!B221</f>
        <v>Категория 9</v>
      </c>
      <c r="C220" s="157">
        <f>IF(D220&gt;0,SUMIF(Калькуляция!$D$17:$D$62,B220,Калькуляция!$H$17:$H$62),0)</f>
        <v>0</v>
      </c>
      <c r="D220" s="157">
        <f>SUMIF('Расчет ФОТ'!$D$9:$D$210,B220,'Расчет ФОТ'!$J$9:$J$210)</f>
        <v>0</v>
      </c>
      <c r="E220" s="157">
        <f t="shared" si="10"/>
        <v>0</v>
      </c>
      <c r="F220" s="157" t="e">
        <f t="shared" si="12"/>
        <v>#DIV/0!</v>
      </c>
      <c r="G220" s="157" t="e">
        <f t="shared" si="11"/>
        <v>#DIV/0!</v>
      </c>
    </row>
    <row r="221" spans="2:7" x14ac:dyDescent="0.25">
      <c r="B221" s="159" t="str">
        <f>'Расчет ФОТ'!B222</f>
        <v>Категория 10</v>
      </c>
      <c r="C221" s="157">
        <f>IF(D221&gt;0,SUMIF(Калькуляция!$D$17:$D$62,B221,Калькуляция!$H$17:$H$62),0)</f>
        <v>0</v>
      </c>
      <c r="D221" s="157">
        <f>SUMIF('Расчет ФОТ'!$D$9:$D$210,B221,'Расчет ФОТ'!$J$9:$J$210)</f>
        <v>0</v>
      </c>
      <c r="E221" s="157">
        <f t="shared" si="10"/>
        <v>0</v>
      </c>
      <c r="F221" s="157" t="e">
        <f t="shared" si="12"/>
        <v>#DIV/0!</v>
      </c>
      <c r="G221" s="157" t="e">
        <f t="shared" si="11"/>
        <v>#DIV/0!</v>
      </c>
    </row>
    <row r="222" spans="2:7" x14ac:dyDescent="0.25">
      <c r="B222" s="159" t="str">
        <f>'Расчет ФОТ'!B223</f>
        <v>Категория 11</v>
      </c>
      <c r="C222" s="157">
        <f>IF(D222&gt;0,SUMIF(Калькуляция!$D$17:$D$62,B222,Калькуляция!$H$17:$H$62),0)</f>
        <v>0</v>
      </c>
      <c r="D222" s="157">
        <f>SUMIF('Расчет ФОТ'!$D$9:$D$210,B222,'Расчет ФОТ'!$J$9:$J$210)</f>
        <v>0</v>
      </c>
      <c r="E222" s="157">
        <f t="shared" si="10"/>
        <v>0</v>
      </c>
      <c r="F222" s="157" t="e">
        <f t="shared" si="12"/>
        <v>#DIV/0!</v>
      </c>
      <c r="G222" s="157" t="e">
        <f t="shared" si="11"/>
        <v>#DIV/0!</v>
      </c>
    </row>
    <row r="223" spans="2:7" x14ac:dyDescent="0.25">
      <c r="B223" s="159" t="str">
        <f>'Расчет ФОТ'!B224</f>
        <v>Категория 12</v>
      </c>
      <c r="C223" s="157">
        <f>IF(D223&gt;0,SUMIF(Калькуляция!$D$17:$D$62,B223,Калькуляция!$H$17:$H$62),0)</f>
        <v>0</v>
      </c>
      <c r="D223" s="157">
        <f>SUMIF('Расчет ФОТ'!$D$9:$D$210,B223,'Расчет ФОТ'!$J$9:$J$210)</f>
        <v>0</v>
      </c>
      <c r="E223" s="157">
        <f t="shared" si="10"/>
        <v>0</v>
      </c>
      <c r="F223" s="157" t="e">
        <f t="shared" si="12"/>
        <v>#DIV/0!</v>
      </c>
      <c r="G223" s="157" t="e">
        <f t="shared" si="11"/>
        <v>#DIV/0!</v>
      </c>
    </row>
    <row r="224" spans="2:7" x14ac:dyDescent="0.25">
      <c r="B224" s="159" t="str">
        <f>'Расчет ФОТ'!B225</f>
        <v>Категория 13</v>
      </c>
      <c r="C224" s="157">
        <f>IF(D224&gt;0,SUMIF(Калькуляция!$D$17:$D$62,B224,Калькуляция!$H$17:$H$62),0)</f>
        <v>0</v>
      </c>
      <c r="D224" s="157">
        <f>SUMIF('Расчет ФОТ'!$D$9:$D$210,B224,'Расчет ФОТ'!$J$9:$J$210)</f>
        <v>0</v>
      </c>
      <c r="E224" s="157">
        <f t="shared" si="10"/>
        <v>0</v>
      </c>
      <c r="F224" s="157" t="e">
        <f t="shared" si="12"/>
        <v>#DIV/0!</v>
      </c>
      <c r="G224" s="157" t="e">
        <f t="shared" si="11"/>
        <v>#DIV/0!</v>
      </c>
    </row>
    <row r="225" spans="2:8" x14ac:dyDescent="0.25">
      <c r="B225" s="159" t="str">
        <f>'Расчет ФОТ'!B226</f>
        <v>Категория 14</v>
      </c>
      <c r="C225" s="157">
        <f>IF(D225&gt;0,SUMIF(Калькуляция!$D$17:$D$62,B225,Калькуляция!$H$17:$H$62),0)</f>
        <v>0</v>
      </c>
      <c r="D225" s="157">
        <f>SUMIF('Расчет ФОТ'!$D$9:$D$210,B225,'Расчет ФОТ'!$J$9:$J$210)</f>
        <v>0</v>
      </c>
      <c r="E225" s="157">
        <f t="shared" si="10"/>
        <v>0</v>
      </c>
      <c r="F225" s="157" t="e">
        <f t="shared" si="12"/>
        <v>#DIV/0!</v>
      </c>
      <c r="G225" s="157" t="e">
        <f t="shared" si="11"/>
        <v>#DIV/0!</v>
      </c>
    </row>
    <row r="226" spans="2:8" x14ac:dyDescent="0.25">
      <c r="B226" s="159" t="str">
        <f>'Расчет ФОТ'!B227</f>
        <v>Категория 15</v>
      </c>
      <c r="C226" s="157">
        <f>IF(D226&gt;0,SUMIF(Калькуляция!$D$17:$D$62,B226,Калькуляция!$H$17:$H$62),0)</f>
        <v>0</v>
      </c>
      <c r="D226" s="157">
        <f>SUMIF('Расчет ФОТ'!$D$9:$D$210,B226,'Расчет ФОТ'!$J$9:$J$210)</f>
        <v>0</v>
      </c>
      <c r="E226" s="157">
        <f t="shared" si="10"/>
        <v>0</v>
      </c>
      <c r="F226" s="157" t="e">
        <f t="shared" si="12"/>
        <v>#DIV/0!</v>
      </c>
      <c r="G226" s="157" t="e">
        <f t="shared" si="11"/>
        <v>#DIV/0!</v>
      </c>
    </row>
    <row r="227" spans="2:8" x14ac:dyDescent="0.25">
      <c r="B227" s="159" t="s">
        <v>252</v>
      </c>
      <c r="C227" s="125">
        <f>SUM(Калькуляция!H16,Калькуляция!H21,Калькуляция!H30,Калькуляция!H39,Калькуляция!H49)-SUM(C212:C226)</f>
        <v>0</v>
      </c>
      <c r="D227" s="158">
        <f>'Расчет ФОТ'!J7-SUM(D212:D226)</f>
        <v>0</v>
      </c>
      <c r="E227" s="157">
        <f t="shared" si="10"/>
        <v>0</v>
      </c>
      <c r="F227" s="158" t="e">
        <f>F226</f>
        <v>#DIV/0!</v>
      </c>
      <c r="G227" s="157" t="e">
        <f t="shared" si="11"/>
        <v>#DIV/0!</v>
      </c>
    </row>
    <row r="228" spans="2:8" x14ac:dyDescent="0.25">
      <c r="B228" s="159" t="s">
        <v>251</v>
      </c>
      <c r="C228" s="125">
        <f>IF(D227=0,C227,0)</f>
        <v>0</v>
      </c>
      <c r="D228" s="7"/>
      <c r="E228" s="7"/>
      <c r="F228" s="7"/>
      <c r="G228" s="7"/>
    </row>
    <row r="232" spans="2:8" x14ac:dyDescent="0.25">
      <c r="H232" s="4"/>
    </row>
    <row r="233" spans="2:8" x14ac:dyDescent="0.25">
      <c r="H233" s="155"/>
    </row>
    <row r="234" spans="2:8" x14ac:dyDescent="0.25">
      <c r="H234" s="155"/>
    </row>
    <row r="235" spans="2:8" x14ac:dyDescent="0.25">
      <c r="H235" s="155"/>
    </row>
    <row r="236" spans="2:8" x14ac:dyDescent="0.25">
      <c r="H236" s="155"/>
    </row>
    <row r="237" spans="2:8" x14ac:dyDescent="0.25">
      <c r="H237" s="155"/>
    </row>
    <row r="238" spans="2:8" x14ac:dyDescent="0.25">
      <c r="H238" s="155"/>
    </row>
    <row r="239" spans="2:8" x14ac:dyDescent="0.25">
      <c r="H239" s="155"/>
    </row>
    <row r="240" spans="2:8" x14ac:dyDescent="0.25">
      <c r="H240" s="155"/>
    </row>
    <row r="241" spans="8:8" x14ac:dyDescent="0.25">
      <c r="H241" s="155"/>
    </row>
    <row r="242" spans="8:8" x14ac:dyDescent="0.25">
      <c r="H242" s="155"/>
    </row>
    <row r="243" spans="8:8" x14ac:dyDescent="0.25">
      <c r="H243" s="155"/>
    </row>
    <row r="244" spans="8:8" x14ac:dyDescent="0.25">
      <c r="H244" s="155"/>
    </row>
    <row r="245" spans="8:8" x14ac:dyDescent="0.25">
      <c r="H245" s="155"/>
    </row>
    <row r="246" spans="8:8" x14ac:dyDescent="0.25">
      <c r="H246" s="155"/>
    </row>
    <row r="247" spans="8:8" x14ac:dyDescent="0.25">
      <c r="H247" s="155"/>
    </row>
    <row r="248" spans="8:8" x14ac:dyDescent="0.25">
      <c r="H248" s="4"/>
    </row>
    <row r="249" spans="8:8" x14ac:dyDescent="0.25">
      <c r="H249" s="4"/>
    </row>
  </sheetData>
  <sheetProtection algorithmName="SHA-512" hashValue="QAvSj2DDCOotl7+3mSxvJVPHa5a/6WpfXBNqzxLGfqDqA8HG5MMK0LJLCSBbNEdMfSBFkkM7wn+VA+FQA34d5g==" saltValue="scA+WSDZAlQrDeALp38w4g==" spinCount="100000" sheet="1" objects="1" scenarios="1"/>
  <mergeCells count="6">
    <mergeCell ref="H1:I1"/>
    <mergeCell ref="F1:G1"/>
    <mergeCell ref="A1:A2"/>
    <mergeCell ref="B1:B2"/>
    <mergeCell ref="E1:E2"/>
    <mergeCell ref="C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K450"/>
  <sheetViews>
    <sheetView zoomScale="80" zoomScaleNormal="80" workbookViewId="0">
      <selection activeCell="I448" sqref="I448"/>
    </sheetView>
  </sheetViews>
  <sheetFormatPr defaultColWidth="8.85546875" defaultRowHeight="15" x14ac:dyDescent="0.25"/>
  <cols>
    <col min="1" max="1" width="5.42578125" style="176" customWidth="1"/>
    <col min="2" max="2" width="48.85546875" style="187" customWidth="1"/>
    <col min="3" max="3" width="22.5703125" style="187" customWidth="1"/>
    <col min="4" max="4" width="20.42578125" style="187" customWidth="1"/>
    <col min="5" max="5" width="12.5703125" style="187" customWidth="1"/>
    <col min="6" max="6" width="12.5703125" style="176" customWidth="1"/>
    <col min="7" max="7" width="9.140625" style="176" bestFit="1" customWidth="1"/>
    <col min="8" max="8" width="16.5703125" style="176" customWidth="1"/>
    <col min="9" max="9" width="20.5703125" style="176" customWidth="1"/>
    <col min="10" max="10" width="8.85546875" style="176"/>
    <col min="11" max="11" width="10" style="176" bestFit="1" customWidth="1"/>
    <col min="12" max="16384" width="8.85546875" style="176"/>
  </cols>
  <sheetData>
    <row r="1" spans="2:9" ht="15.75" thickBot="1" x14ac:dyDescent="0.3"/>
    <row r="2" spans="2:9" x14ac:dyDescent="0.25">
      <c r="B2" s="382" t="str">
        <f>Калькуляция!B1</f>
        <v xml:space="preserve">Наименование/ИНН подрядчика </v>
      </c>
      <c r="C2" s="383"/>
      <c r="D2" s="383"/>
      <c r="E2" s="384" t="str">
        <f>Калькуляция!C1</f>
        <v>ООО "ПРИМЕР"</v>
      </c>
      <c r="F2" s="384"/>
      <c r="G2" s="384"/>
      <c r="H2" s="384"/>
      <c r="I2" s="385"/>
    </row>
    <row r="3" spans="2:9" ht="15.75" thickBot="1" x14ac:dyDescent="0.3">
      <c r="B3" s="386" t="str">
        <f>Калькуляция!B6</f>
        <v>Адрес объекта (индекс, город (населенный пункт), улица, дом (корпус, строение), офис</v>
      </c>
      <c r="C3" s="387"/>
      <c r="D3" s="387"/>
      <c r="E3" s="388" t="str">
        <f>Калькуляция!C6</f>
        <v>г. Пример, ул. Пример, д. 8</v>
      </c>
      <c r="F3" s="388"/>
      <c r="G3" s="388"/>
      <c r="H3" s="388"/>
      <c r="I3" s="389"/>
    </row>
    <row r="5" spans="2:9" x14ac:dyDescent="0.25">
      <c r="B5" s="175" t="s">
        <v>311</v>
      </c>
      <c r="C5" s="175"/>
      <c r="D5" s="176"/>
      <c r="E5" s="176"/>
    </row>
    <row r="6" spans="2:9" ht="23.1" customHeight="1" thickBot="1" x14ac:dyDescent="0.3">
      <c r="B6" s="177"/>
      <c r="C6" s="177"/>
      <c r="D6" s="176"/>
      <c r="E6" s="176"/>
    </row>
    <row r="7" spans="2:9" s="178" customFormat="1" ht="27.75" customHeight="1" x14ac:dyDescent="0.25">
      <c r="B7" s="396" t="s">
        <v>258</v>
      </c>
      <c r="C7" s="398" t="s">
        <v>295</v>
      </c>
      <c r="D7" s="398" t="s">
        <v>312</v>
      </c>
      <c r="E7" s="400" t="s">
        <v>348</v>
      </c>
      <c r="F7" s="401"/>
    </row>
    <row r="8" spans="2:9" ht="23.45" customHeight="1" x14ac:dyDescent="0.25">
      <c r="B8" s="397"/>
      <c r="C8" s="399"/>
      <c r="D8" s="399"/>
      <c r="E8" s="180" t="s">
        <v>263</v>
      </c>
      <c r="F8" s="181" t="s">
        <v>264</v>
      </c>
    </row>
    <row r="9" spans="2:9" x14ac:dyDescent="0.25">
      <c r="B9" s="195">
        <f>Тарификатор!B3</f>
        <v>0</v>
      </c>
      <c r="C9" s="191" t="str">
        <f>IF('Расчет ФОТ'!Y9&gt;0,'Расчет ФОТ'!Y9,"")</f>
        <v/>
      </c>
      <c r="D9" s="191" t="str">
        <f>IF(E9="","",E9-C9)</f>
        <v/>
      </c>
      <c r="E9" s="191" t="str">
        <f>IF(Тарификатор!C3&gt;0,Тарификатор!C3,"")</f>
        <v/>
      </c>
      <c r="F9" s="193" t="str">
        <f>IF(Тарификатор!D3&gt;0,Тарификатор!D3,"")</f>
        <v/>
      </c>
    </row>
    <row r="10" spans="2:9" x14ac:dyDescent="0.25">
      <c r="B10" s="195">
        <f>Тарификатор!B4</f>
        <v>0</v>
      </c>
      <c r="C10" s="191" t="str">
        <f>IF('Расчет ФОТ'!Y10&gt;0,'Расчет ФОТ'!Y10,"")</f>
        <v/>
      </c>
      <c r="D10" s="191" t="str">
        <f t="shared" ref="D10:D16" si="0">IF(E10="","",E10-C10)</f>
        <v/>
      </c>
      <c r="E10" s="191" t="str">
        <f>IF(Тарификатор!C4&gt;0,Тарификатор!C4,"")</f>
        <v/>
      </c>
      <c r="F10" s="193" t="str">
        <f>IF(Тарификатор!D4&gt;0,Тарификатор!D4,"")</f>
        <v/>
      </c>
    </row>
    <row r="11" spans="2:9" x14ac:dyDescent="0.25">
      <c r="B11" s="195">
        <f>Тарификатор!B5</f>
        <v>0</v>
      </c>
      <c r="C11" s="191" t="str">
        <f>IF('Расчет ФОТ'!Y11&gt;0,'Расчет ФОТ'!Y11,"")</f>
        <v/>
      </c>
      <c r="D11" s="191" t="str">
        <f t="shared" si="0"/>
        <v/>
      </c>
      <c r="E11" s="191" t="str">
        <f>IF(Тарификатор!C5&gt;0,Тарификатор!C5,"")</f>
        <v/>
      </c>
      <c r="F11" s="193" t="str">
        <f>IF(Тарификатор!D5&gt;0,Тарификатор!D5,"")</f>
        <v/>
      </c>
    </row>
    <row r="12" spans="2:9" x14ac:dyDescent="0.25">
      <c r="B12" s="195">
        <f>Тарификатор!B6</f>
        <v>0</v>
      </c>
      <c r="C12" s="191" t="str">
        <f>IF('Расчет ФОТ'!Y12&gt;0,'Расчет ФОТ'!Y12,"")</f>
        <v/>
      </c>
      <c r="D12" s="191" t="str">
        <f t="shared" si="0"/>
        <v/>
      </c>
      <c r="E12" s="191" t="str">
        <f>IF(Тарификатор!C6&gt;0,Тарификатор!C6,"")</f>
        <v/>
      </c>
      <c r="F12" s="193" t="str">
        <f>IF(Тарификатор!D6&gt;0,Тарификатор!D6,"")</f>
        <v/>
      </c>
    </row>
    <row r="13" spans="2:9" x14ac:dyDescent="0.25">
      <c r="B13" s="195">
        <f>Тарификатор!B7</f>
        <v>0</v>
      </c>
      <c r="C13" s="191" t="str">
        <f>IF('Расчет ФОТ'!Y13&gt;0,'Расчет ФОТ'!Y13,"")</f>
        <v/>
      </c>
      <c r="D13" s="191" t="str">
        <f t="shared" si="0"/>
        <v/>
      </c>
      <c r="E13" s="191" t="str">
        <f>IF(Тарификатор!C7&gt;0,Тарификатор!C7,"")</f>
        <v/>
      </c>
      <c r="F13" s="193" t="str">
        <f>IF(Тарификатор!D7&gt;0,Тарификатор!D7,"")</f>
        <v/>
      </c>
    </row>
    <row r="14" spans="2:9" x14ac:dyDescent="0.25">
      <c r="B14" s="195">
        <f>Тарификатор!B8</f>
        <v>0</v>
      </c>
      <c r="C14" s="191" t="str">
        <f>IF('Расчет ФОТ'!Y14&gt;0,'Расчет ФОТ'!Y14,"")</f>
        <v/>
      </c>
      <c r="D14" s="191" t="str">
        <f t="shared" si="0"/>
        <v/>
      </c>
      <c r="E14" s="191" t="str">
        <f>IF(Тарификатор!C8&gt;0,Тарификатор!C8,"")</f>
        <v/>
      </c>
      <c r="F14" s="193" t="str">
        <f>IF(Тарификатор!D8&gt;0,Тарификатор!D8,"")</f>
        <v/>
      </c>
    </row>
    <row r="15" spans="2:9" x14ac:dyDescent="0.25">
      <c r="B15" s="195">
        <f>Тарификатор!B9</f>
        <v>0</v>
      </c>
      <c r="C15" s="191" t="str">
        <f>IF('Расчет ФОТ'!Y15&gt;0,'Расчет ФОТ'!Y15,"")</f>
        <v/>
      </c>
      <c r="D15" s="191" t="str">
        <f t="shared" si="0"/>
        <v/>
      </c>
      <c r="E15" s="191" t="str">
        <f>IF(Тарификатор!C9&gt;0,Тарификатор!C9,"")</f>
        <v/>
      </c>
      <c r="F15" s="193" t="str">
        <f>IF(Тарификатор!D9&gt;0,Тарификатор!D9,"")</f>
        <v/>
      </c>
    </row>
    <row r="16" spans="2:9" x14ac:dyDescent="0.25">
      <c r="B16" s="195">
        <f>Тарификатор!B10</f>
        <v>0</v>
      </c>
      <c r="C16" s="191" t="str">
        <f>IF('Расчет ФОТ'!Y16&gt;0,'Расчет ФОТ'!Y16,"")</f>
        <v/>
      </c>
      <c r="D16" s="191" t="str">
        <f t="shared" si="0"/>
        <v/>
      </c>
      <c r="E16" s="191" t="str">
        <f>IF(Тарификатор!C10&gt;0,Тарификатор!C10,"")</f>
        <v/>
      </c>
      <c r="F16" s="193" t="str">
        <f>IF(Тарификатор!D10&gt;0,Тарификатор!D10,"")</f>
        <v/>
      </c>
    </row>
    <row r="17" spans="2:6" x14ac:dyDescent="0.25">
      <c r="B17" s="195">
        <f>Тарификатор!B11</f>
        <v>0</v>
      </c>
      <c r="C17" s="191" t="str">
        <f>IF('Расчет ФОТ'!Y17&gt;0,'Расчет ФОТ'!Y17,"")</f>
        <v/>
      </c>
      <c r="D17" s="191" t="str">
        <f t="shared" ref="D17:D80" si="1">IF(E17="","",E17-C17)</f>
        <v/>
      </c>
      <c r="E17" s="191" t="str">
        <f>IF(Тарификатор!C11&gt;0,Тарификатор!C11,"")</f>
        <v/>
      </c>
      <c r="F17" s="193" t="str">
        <f>IF(Тарификатор!D11&gt;0,Тарификатор!D11,"")</f>
        <v/>
      </c>
    </row>
    <row r="18" spans="2:6" x14ac:dyDescent="0.25">
      <c r="B18" s="195">
        <f>Тарификатор!B12</f>
        <v>0</v>
      </c>
      <c r="C18" s="191" t="str">
        <f>IF('Расчет ФОТ'!Y18&gt;0,'Расчет ФОТ'!Y18,"")</f>
        <v/>
      </c>
      <c r="D18" s="191" t="str">
        <f t="shared" si="1"/>
        <v/>
      </c>
      <c r="E18" s="191" t="str">
        <f>IF(Тарификатор!C12&gt;0,Тарификатор!C12,"")</f>
        <v/>
      </c>
      <c r="F18" s="193" t="str">
        <f>IF(Тарификатор!D12&gt;0,Тарификатор!D12,"")</f>
        <v/>
      </c>
    </row>
    <row r="19" spans="2:6" x14ac:dyDescent="0.25">
      <c r="B19" s="195">
        <f>Тарификатор!B13</f>
        <v>0</v>
      </c>
      <c r="C19" s="191" t="str">
        <f>IF('Расчет ФОТ'!Y19&gt;0,'Расчет ФОТ'!Y19,"")</f>
        <v/>
      </c>
      <c r="D19" s="191" t="str">
        <f t="shared" si="1"/>
        <v/>
      </c>
      <c r="E19" s="191" t="str">
        <f>IF(Тарификатор!C13&gt;0,Тарификатор!C13,"")</f>
        <v/>
      </c>
      <c r="F19" s="193" t="str">
        <f>IF(Тарификатор!D13&gt;0,Тарификатор!D13,"")</f>
        <v/>
      </c>
    </row>
    <row r="20" spans="2:6" x14ac:dyDescent="0.25">
      <c r="B20" s="195">
        <f>Тарификатор!B14</f>
        <v>0</v>
      </c>
      <c r="C20" s="191" t="str">
        <f>IF('Расчет ФОТ'!Y20&gt;0,'Расчет ФОТ'!Y20,"")</f>
        <v/>
      </c>
      <c r="D20" s="191" t="str">
        <f t="shared" si="1"/>
        <v/>
      </c>
      <c r="E20" s="191" t="str">
        <f>IF(Тарификатор!C14&gt;0,Тарификатор!C14,"")</f>
        <v/>
      </c>
      <c r="F20" s="193" t="str">
        <f>IF(Тарификатор!D14&gt;0,Тарификатор!D14,"")</f>
        <v/>
      </c>
    </row>
    <row r="21" spans="2:6" x14ac:dyDescent="0.25">
      <c r="B21" s="195">
        <f>Тарификатор!B15</f>
        <v>0</v>
      </c>
      <c r="C21" s="191" t="str">
        <f>IF('Расчет ФОТ'!Y21&gt;0,'Расчет ФОТ'!Y21,"")</f>
        <v/>
      </c>
      <c r="D21" s="191" t="str">
        <f t="shared" si="1"/>
        <v/>
      </c>
      <c r="E21" s="191" t="str">
        <f>IF(Тарификатор!C15&gt;0,Тарификатор!C15,"")</f>
        <v/>
      </c>
      <c r="F21" s="193" t="str">
        <f>IF(Тарификатор!D15&gt;0,Тарификатор!D15,"")</f>
        <v/>
      </c>
    </row>
    <row r="22" spans="2:6" x14ac:dyDescent="0.25">
      <c r="B22" s="195">
        <f>Тарификатор!B16</f>
        <v>0</v>
      </c>
      <c r="C22" s="191" t="str">
        <f>IF('Расчет ФОТ'!Y22&gt;0,'Расчет ФОТ'!Y22,"")</f>
        <v/>
      </c>
      <c r="D22" s="191" t="str">
        <f t="shared" si="1"/>
        <v/>
      </c>
      <c r="E22" s="191" t="str">
        <f>IF(Тарификатор!C16&gt;0,Тарификатор!C16,"")</f>
        <v/>
      </c>
      <c r="F22" s="193" t="str">
        <f>IF(Тарификатор!D16&gt;0,Тарификатор!D16,"")</f>
        <v/>
      </c>
    </row>
    <row r="23" spans="2:6" x14ac:dyDescent="0.25">
      <c r="B23" s="195">
        <f>Тарификатор!B17</f>
        <v>0</v>
      </c>
      <c r="C23" s="191" t="str">
        <f>IF('Расчет ФОТ'!Y23&gt;0,'Расчет ФОТ'!Y23,"")</f>
        <v/>
      </c>
      <c r="D23" s="191" t="str">
        <f t="shared" si="1"/>
        <v/>
      </c>
      <c r="E23" s="191" t="str">
        <f>IF(Тарификатор!C17&gt;0,Тарификатор!C17,"")</f>
        <v/>
      </c>
      <c r="F23" s="193" t="str">
        <f>IF(Тарификатор!D17&gt;0,Тарификатор!D17,"")</f>
        <v/>
      </c>
    </row>
    <row r="24" spans="2:6" x14ac:dyDescent="0.25">
      <c r="B24" s="195">
        <f>Тарификатор!B18</f>
        <v>0</v>
      </c>
      <c r="C24" s="191" t="str">
        <f>IF('Расчет ФОТ'!Y24&gt;0,'Расчет ФОТ'!Y24,"")</f>
        <v/>
      </c>
      <c r="D24" s="191" t="str">
        <f t="shared" si="1"/>
        <v/>
      </c>
      <c r="E24" s="191" t="str">
        <f>IF(Тарификатор!C18&gt;0,Тарификатор!C18,"")</f>
        <v/>
      </c>
      <c r="F24" s="193" t="str">
        <f>IF(Тарификатор!D18&gt;0,Тарификатор!D18,"")</f>
        <v/>
      </c>
    </row>
    <row r="25" spans="2:6" x14ac:dyDescent="0.25">
      <c r="B25" s="195">
        <f>Тарификатор!B19</f>
        <v>0</v>
      </c>
      <c r="C25" s="191" t="str">
        <f>IF('Расчет ФОТ'!Y25&gt;0,'Расчет ФОТ'!Y25,"")</f>
        <v/>
      </c>
      <c r="D25" s="191" t="str">
        <f t="shared" si="1"/>
        <v/>
      </c>
      <c r="E25" s="191" t="str">
        <f>IF(Тарификатор!C19&gt;0,Тарификатор!C19,"")</f>
        <v/>
      </c>
      <c r="F25" s="193" t="str">
        <f>IF(Тарификатор!D19&gt;0,Тарификатор!D19,"")</f>
        <v/>
      </c>
    </row>
    <row r="26" spans="2:6" x14ac:dyDescent="0.25">
      <c r="B26" s="195">
        <f>Тарификатор!B20</f>
        <v>0</v>
      </c>
      <c r="C26" s="191" t="str">
        <f>IF('Расчет ФОТ'!Y26&gt;0,'Расчет ФОТ'!Y26,"")</f>
        <v/>
      </c>
      <c r="D26" s="191" t="str">
        <f t="shared" si="1"/>
        <v/>
      </c>
      <c r="E26" s="191" t="str">
        <f>IF(Тарификатор!C20&gt;0,Тарификатор!C20,"")</f>
        <v/>
      </c>
      <c r="F26" s="193" t="str">
        <f>IF(Тарификатор!D20&gt;0,Тарификатор!D20,"")</f>
        <v/>
      </c>
    </row>
    <row r="27" spans="2:6" x14ac:dyDescent="0.25">
      <c r="B27" s="195">
        <f>Тарификатор!B21</f>
        <v>0</v>
      </c>
      <c r="C27" s="191" t="str">
        <f>IF('Расчет ФОТ'!Y27&gt;0,'Расчет ФОТ'!Y27,"")</f>
        <v/>
      </c>
      <c r="D27" s="191" t="str">
        <f t="shared" si="1"/>
        <v/>
      </c>
      <c r="E27" s="191" t="str">
        <f>IF(Тарификатор!C21&gt;0,Тарификатор!C21,"")</f>
        <v/>
      </c>
      <c r="F27" s="193" t="str">
        <f>IF(Тарификатор!D21&gt;0,Тарификатор!D21,"")</f>
        <v/>
      </c>
    </row>
    <row r="28" spans="2:6" x14ac:dyDescent="0.25">
      <c r="B28" s="195">
        <f>Тарификатор!B22</f>
        <v>0</v>
      </c>
      <c r="C28" s="191" t="str">
        <f>IF('Расчет ФОТ'!Y28&gt;0,'Расчет ФОТ'!Y28,"")</f>
        <v/>
      </c>
      <c r="D28" s="191" t="str">
        <f t="shared" si="1"/>
        <v/>
      </c>
      <c r="E28" s="191" t="str">
        <f>IF(Тарификатор!C22&gt;0,Тарификатор!C22,"")</f>
        <v/>
      </c>
      <c r="F28" s="193" t="str">
        <f>IF(Тарификатор!D22&gt;0,Тарификатор!D22,"")</f>
        <v/>
      </c>
    </row>
    <row r="29" spans="2:6" x14ac:dyDescent="0.25">
      <c r="B29" s="195">
        <f>Тарификатор!B23</f>
        <v>0</v>
      </c>
      <c r="C29" s="191" t="str">
        <f>IF('Расчет ФОТ'!Y29&gt;0,'Расчет ФОТ'!Y29,"")</f>
        <v/>
      </c>
      <c r="D29" s="191" t="str">
        <f t="shared" si="1"/>
        <v/>
      </c>
      <c r="E29" s="191" t="str">
        <f>IF(Тарификатор!C23&gt;0,Тарификатор!C23,"")</f>
        <v/>
      </c>
      <c r="F29" s="193" t="str">
        <f>IF(Тарификатор!D23&gt;0,Тарификатор!D23,"")</f>
        <v/>
      </c>
    </row>
    <row r="30" spans="2:6" x14ac:dyDescent="0.25">
      <c r="B30" s="195">
        <f>Тарификатор!B24</f>
        <v>0</v>
      </c>
      <c r="C30" s="191" t="str">
        <f>IF('Расчет ФОТ'!Y30&gt;0,'Расчет ФОТ'!Y30,"")</f>
        <v/>
      </c>
      <c r="D30" s="191" t="str">
        <f t="shared" si="1"/>
        <v/>
      </c>
      <c r="E30" s="191" t="str">
        <f>IF(Тарификатор!C24&gt;0,Тарификатор!C24,"")</f>
        <v/>
      </c>
      <c r="F30" s="193" t="str">
        <f>IF(Тарификатор!D24&gt;0,Тарификатор!D24,"")</f>
        <v/>
      </c>
    </row>
    <row r="31" spans="2:6" x14ac:dyDescent="0.25">
      <c r="B31" s="195">
        <f>Тарификатор!B25</f>
        <v>0</v>
      </c>
      <c r="C31" s="191" t="str">
        <f>IF('Расчет ФОТ'!Y31&gt;0,'Расчет ФОТ'!Y31,"")</f>
        <v/>
      </c>
      <c r="D31" s="191" t="str">
        <f t="shared" si="1"/>
        <v/>
      </c>
      <c r="E31" s="191" t="str">
        <f>IF(Тарификатор!C25&gt;0,Тарификатор!C25,"")</f>
        <v/>
      </c>
      <c r="F31" s="193" t="str">
        <f>IF(Тарификатор!D25&gt;0,Тарификатор!D25,"")</f>
        <v/>
      </c>
    </row>
    <row r="32" spans="2:6" x14ac:dyDescent="0.25">
      <c r="B32" s="195">
        <f>Тарификатор!B26</f>
        <v>0</v>
      </c>
      <c r="C32" s="191" t="str">
        <f>IF('Расчет ФОТ'!Y32&gt;0,'Расчет ФОТ'!Y32,"")</f>
        <v/>
      </c>
      <c r="D32" s="191" t="str">
        <f t="shared" si="1"/>
        <v/>
      </c>
      <c r="E32" s="191" t="str">
        <f>IF(Тарификатор!C26&gt;0,Тарификатор!C26,"")</f>
        <v/>
      </c>
      <c r="F32" s="193" t="str">
        <f>IF(Тарификатор!D26&gt;0,Тарификатор!D26,"")</f>
        <v/>
      </c>
    </row>
    <row r="33" spans="2:6" x14ac:dyDescent="0.25">
      <c r="B33" s="195">
        <f>Тарификатор!B27</f>
        <v>0</v>
      </c>
      <c r="C33" s="191" t="str">
        <f>IF('Расчет ФОТ'!Y33&gt;0,'Расчет ФОТ'!Y33,"")</f>
        <v/>
      </c>
      <c r="D33" s="191" t="str">
        <f t="shared" si="1"/>
        <v/>
      </c>
      <c r="E33" s="191" t="str">
        <f>IF(Тарификатор!C27&gt;0,Тарификатор!C27,"")</f>
        <v/>
      </c>
      <c r="F33" s="193" t="str">
        <f>IF(Тарификатор!D27&gt;0,Тарификатор!D27,"")</f>
        <v/>
      </c>
    </row>
    <row r="34" spans="2:6" x14ac:dyDescent="0.25">
      <c r="B34" s="195">
        <f>Тарификатор!B28</f>
        <v>0</v>
      </c>
      <c r="C34" s="191" t="str">
        <f>IF('Расчет ФОТ'!Y34&gt;0,'Расчет ФОТ'!Y34,"")</f>
        <v/>
      </c>
      <c r="D34" s="191" t="str">
        <f t="shared" si="1"/>
        <v/>
      </c>
      <c r="E34" s="191" t="str">
        <f>IF(Тарификатор!C28&gt;0,Тарификатор!C28,"")</f>
        <v/>
      </c>
      <c r="F34" s="193" t="str">
        <f>IF(Тарификатор!D28&gt;0,Тарификатор!D28,"")</f>
        <v/>
      </c>
    </row>
    <row r="35" spans="2:6" x14ac:dyDescent="0.25">
      <c r="B35" s="195">
        <f>Тарификатор!B29</f>
        <v>0</v>
      </c>
      <c r="C35" s="191" t="str">
        <f>IF('Расчет ФОТ'!Y35&gt;0,'Расчет ФОТ'!Y35,"")</f>
        <v/>
      </c>
      <c r="D35" s="191" t="str">
        <f t="shared" si="1"/>
        <v/>
      </c>
      <c r="E35" s="191" t="str">
        <f>IF(Тарификатор!C29&gt;0,Тарификатор!C29,"")</f>
        <v/>
      </c>
      <c r="F35" s="193" t="str">
        <f>IF(Тарификатор!D29&gt;0,Тарификатор!D29,"")</f>
        <v/>
      </c>
    </row>
    <row r="36" spans="2:6" x14ac:dyDescent="0.25">
      <c r="B36" s="195">
        <f>Тарификатор!B30</f>
        <v>0</v>
      </c>
      <c r="C36" s="191" t="str">
        <f>IF('Расчет ФОТ'!Y36&gt;0,'Расчет ФОТ'!Y36,"")</f>
        <v/>
      </c>
      <c r="D36" s="191" t="str">
        <f t="shared" si="1"/>
        <v/>
      </c>
      <c r="E36" s="191" t="str">
        <f>IF(Тарификатор!C30&gt;0,Тарификатор!C30,"")</f>
        <v/>
      </c>
      <c r="F36" s="193" t="str">
        <f>IF(Тарификатор!D30&gt;0,Тарификатор!D30,"")</f>
        <v/>
      </c>
    </row>
    <row r="37" spans="2:6" x14ac:dyDescent="0.25">
      <c r="B37" s="195">
        <f>Тарификатор!B31</f>
        <v>0</v>
      </c>
      <c r="C37" s="191" t="str">
        <f>IF('Расчет ФОТ'!Y37&gt;0,'Расчет ФОТ'!Y37,"")</f>
        <v/>
      </c>
      <c r="D37" s="191" t="str">
        <f t="shared" si="1"/>
        <v/>
      </c>
      <c r="E37" s="191" t="str">
        <f>IF(Тарификатор!C31&gt;0,Тарификатор!C31,"")</f>
        <v/>
      </c>
      <c r="F37" s="193" t="str">
        <f>IF(Тарификатор!D31&gt;0,Тарификатор!D31,"")</f>
        <v/>
      </c>
    </row>
    <row r="38" spans="2:6" x14ac:dyDescent="0.25">
      <c r="B38" s="195">
        <f>Тарификатор!B32</f>
        <v>0</v>
      </c>
      <c r="C38" s="191" t="str">
        <f>IF('Расчет ФОТ'!Y38&gt;0,'Расчет ФОТ'!Y38,"")</f>
        <v/>
      </c>
      <c r="D38" s="191" t="str">
        <f t="shared" si="1"/>
        <v/>
      </c>
      <c r="E38" s="191" t="str">
        <f>IF(Тарификатор!C32&gt;0,Тарификатор!C32,"")</f>
        <v/>
      </c>
      <c r="F38" s="193" t="str">
        <f>IF(Тарификатор!D32&gt;0,Тарификатор!D32,"")</f>
        <v/>
      </c>
    </row>
    <row r="39" spans="2:6" x14ac:dyDescent="0.25">
      <c r="B39" s="195">
        <f>Тарификатор!B33</f>
        <v>0</v>
      </c>
      <c r="C39" s="191" t="str">
        <f>IF('Расчет ФОТ'!Y39&gt;0,'Расчет ФОТ'!Y39,"")</f>
        <v/>
      </c>
      <c r="D39" s="191" t="str">
        <f t="shared" si="1"/>
        <v/>
      </c>
      <c r="E39" s="191" t="str">
        <f>IF(Тарификатор!C33&gt;0,Тарификатор!C33,"")</f>
        <v/>
      </c>
      <c r="F39" s="193" t="str">
        <f>IF(Тарификатор!D33&gt;0,Тарификатор!D33,"")</f>
        <v/>
      </c>
    </row>
    <row r="40" spans="2:6" x14ac:dyDescent="0.25">
      <c r="B40" s="195">
        <f>Тарификатор!B34</f>
        <v>0</v>
      </c>
      <c r="C40" s="191" t="str">
        <f>IF('Расчет ФОТ'!Y40&gt;0,'Расчет ФОТ'!Y40,"")</f>
        <v/>
      </c>
      <c r="D40" s="191" t="str">
        <f t="shared" si="1"/>
        <v/>
      </c>
      <c r="E40" s="191" t="str">
        <f>IF(Тарификатор!C34&gt;0,Тарификатор!C34,"")</f>
        <v/>
      </c>
      <c r="F40" s="193" t="str">
        <f>IF(Тарификатор!D34&gt;0,Тарификатор!D34,"")</f>
        <v/>
      </c>
    </row>
    <row r="41" spans="2:6" x14ac:dyDescent="0.25">
      <c r="B41" s="195">
        <f>Тарификатор!B35</f>
        <v>0</v>
      </c>
      <c r="C41" s="191" t="str">
        <f>IF('Расчет ФОТ'!Y41&gt;0,'Расчет ФОТ'!Y41,"")</f>
        <v/>
      </c>
      <c r="D41" s="191" t="str">
        <f t="shared" si="1"/>
        <v/>
      </c>
      <c r="E41" s="191" t="str">
        <f>IF(Тарификатор!C35&gt;0,Тарификатор!C35,"")</f>
        <v/>
      </c>
      <c r="F41" s="193" t="str">
        <f>IF(Тарификатор!D35&gt;0,Тарификатор!D35,"")</f>
        <v/>
      </c>
    </row>
    <row r="42" spans="2:6" x14ac:dyDescent="0.25">
      <c r="B42" s="195">
        <f>Тарификатор!B36</f>
        <v>0</v>
      </c>
      <c r="C42" s="191" t="str">
        <f>IF('Расчет ФОТ'!Y42&gt;0,'Расчет ФОТ'!Y42,"")</f>
        <v/>
      </c>
      <c r="D42" s="191" t="str">
        <f t="shared" si="1"/>
        <v/>
      </c>
      <c r="E42" s="191" t="str">
        <f>IF(Тарификатор!C36&gt;0,Тарификатор!C36,"")</f>
        <v/>
      </c>
      <c r="F42" s="193" t="str">
        <f>IF(Тарификатор!D36&gt;0,Тарификатор!D36,"")</f>
        <v/>
      </c>
    </row>
    <row r="43" spans="2:6" x14ac:dyDescent="0.25">
      <c r="B43" s="195">
        <f>Тарификатор!B37</f>
        <v>0</v>
      </c>
      <c r="C43" s="191" t="str">
        <f>IF('Расчет ФОТ'!Y43&gt;0,'Расчет ФОТ'!Y43,"")</f>
        <v/>
      </c>
      <c r="D43" s="191" t="str">
        <f t="shared" si="1"/>
        <v/>
      </c>
      <c r="E43" s="191" t="str">
        <f>IF(Тарификатор!C37&gt;0,Тарификатор!C37,"")</f>
        <v/>
      </c>
      <c r="F43" s="193" t="str">
        <f>IF(Тарификатор!D37&gt;0,Тарификатор!D37,"")</f>
        <v/>
      </c>
    </row>
    <row r="44" spans="2:6" x14ac:dyDescent="0.25">
      <c r="B44" s="195">
        <f>Тарификатор!B38</f>
        <v>0</v>
      </c>
      <c r="C44" s="191" t="str">
        <f>IF('Расчет ФОТ'!Y44&gt;0,'Расчет ФОТ'!Y44,"")</f>
        <v/>
      </c>
      <c r="D44" s="191" t="str">
        <f t="shared" si="1"/>
        <v/>
      </c>
      <c r="E44" s="191" t="str">
        <f>IF(Тарификатор!C38&gt;0,Тарификатор!C38,"")</f>
        <v/>
      </c>
      <c r="F44" s="193" t="str">
        <f>IF(Тарификатор!D38&gt;0,Тарификатор!D38,"")</f>
        <v/>
      </c>
    </row>
    <row r="45" spans="2:6" x14ac:dyDescent="0.25">
      <c r="B45" s="195">
        <f>Тарификатор!B39</f>
        <v>0</v>
      </c>
      <c r="C45" s="191" t="str">
        <f>IF('Расчет ФОТ'!Y45&gt;0,'Расчет ФОТ'!Y45,"")</f>
        <v/>
      </c>
      <c r="D45" s="191" t="str">
        <f t="shared" si="1"/>
        <v/>
      </c>
      <c r="E45" s="191" t="str">
        <f>IF(Тарификатор!C39&gt;0,Тарификатор!C39,"")</f>
        <v/>
      </c>
      <c r="F45" s="193" t="str">
        <f>IF(Тарификатор!D39&gt;0,Тарификатор!D39,"")</f>
        <v/>
      </c>
    </row>
    <row r="46" spans="2:6" x14ac:dyDescent="0.25">
      <c r="B46" s="195">
        <f>Тарификатор!B40</f>
        <v>0</v>
      </c>
      <c r="C46" s="191" t="str">
        <f>IF('Расчет ФОТ'!Y46&gt;0,'Расчет ФОТ'!Y46,"")</f>
        <v/>
      </c>
      <c r="D46" s="191" t="str">
        <f t="shared" si="1"/>
        <v/>
      </c>
      <c r="E46" s="191" t="str">
        <f>IF(Тарификатор!C40&gt;0,Тарификатор!C40,"")</f>
        <v/>
      </c>
      <c r="F46" s="193" t="str">
        <f>IF(Тарификатор!D40&gt;0,Тарификатор!D40,"")</f>
        <v/>
      </c>
    </row>
    <row r="47" spans="2:6" x14ac:dyDescent="0.25">
      <c r="B47" s="195">
        <f>Тарификатор!B41</f>
        <v>0</v>
      </c>
      <c r="C47" s="191" t="str">
        <f>IF('Расчет ФОТ'!Y47&gt;0,'Расчет ФОТ'!Y47,"")</f>
        <v/>
      </c>
      <c r="D47" s="191" t="str">
        <f t="shared" si="1"/>
        <v/>
      </c>
      <c r="E47" s="191" t="str">
        <f>IF(Тарификатор!C41&gt;0,Тарификатор!C41,"")</f>
        <v/>
      </c>
      <c r="F47" s="193" t="str">
        <f>IF(Тарификатор!D41&gt;0,Тарификатор!D41,"")</f>
        <v/>
      </c>
    </row>
    <row r="48" spans="2:6" x14ac:dyDescent="0.25">
      <c r="B48" s="195">
        <f>Тарификатор!B42</f>
        <v>0</v>
      </c>
      <c r="C48" s="191" t="str">
        <f>IF('Расчет ФОТ'!Y48&gt;0,'Расчет ФОТ'!Y48,"")</f>
        <v/>
      </c>
      <c r="D48" s="191" t="str">
        <f t="shared" si="1"/>
        <v/>
      </c>
      <c r="E48" s="191" t="str">
        <f>IF(Тарификатор!C42&gt;0,Тарификатор!C42,"")</f>
        <v/>
      </c>
      <c r="F48" s="193" t="str">
        <f>IF(Тарификатор!D42&gt;0,Тарификатор!D42,"")</f>
        <v/>
      </c>
    </row>
    <row r="49" spans="2:6" x14ac:dyDescent="0.25">
      <c r="B49" s="195">
        <f>Тарификатор!B43</f>
        <v>0</v>
      </c>
      <c r="C49" s="191" t="str">
        <f>IF('Расчет ФОТ'!Y49&gt;0,'Расчет ФОТ'!Y49,"")</f>
        <v/>
      </c>
      <c r="D49" s="191" t="str">
        <f t="shared" si="1"/>
        <v/>
      </c>
      <c r="E49" s="191" t="str">
        <f>IF(Тарификатор!C43&gt;0,Тарификатор!C43,"")</f>
        <v/>
      </c>
      <c r="F49" s="193" t="str">
        <f>IF(Тарификатор!D43&gt;0,Тарификатор!D43,"")</f>
        <v/>
      </c>
    </row>
    <row r="50" spans="2:6" x14ac:dyDescent="0.25">
      <c r="B50" s="195">
        <f>Тарификатор!B44</f>
        <v>0</v>
      </c>
      <c r="C50" s="191" t="str">
        <f>IF('Расчет ФОТ'!Y50&gt;0,'Расчет ФОТ'!Y50,"")</f>
        <v/>
      </c>
      <c r="D50" s="191" t="str">
        <f t="shared" si="1"/>
        <v/>
      </c>
      <c r="E50" s="191" t="str">
        <f>IF(Тарификатор!C44&gt;0,Тарификатор!C44,"")</f>
        <v/>
      </c>
      <c r="F50" s="193" t="str">
        <f>IF(Тарификатор!D44&gt;0,Тарификатор!D44,"")</f>
        <v/>
      </c>
    </row>
    <row r="51" spans="2:6" x14ac:dyDescent="0.25">
      <c r="B51" s="195">
        <f>Тарификатор!B45</f>
        <v>0</v>
      </c>
      <c r="C51" s="191" t="str">
        <f>IF('Расчет ФОТ'!Y51&gt;0,'Расчет ФОТ'!Y51,"")</f>
        <v/>
      </c>
      <c r="D51" s="191" t="str">
        <f t="shared" si="1"/>
        <v/>
      </c>
      <c r="E51" s="191" t="str">
        <f>IF(Тарификатор!C45&gt;0,Тарификатор!C45,"")</f>
        <v/>
      </c>
      <c r="F51" s="193" t="str">
        <f>IF(Тарификатор!D45&gt;0,Тарификатор!D45,"")</f>
        <v/>
      </c>
    </row>
    <row r="52" spans="2:6" x14ac:dyDescent="0.25">
      <c r="B52" s="195">
        <f>Тарификатор!B46</f>
        <v>0</v>
      </c>
      <c r="C52" s="191" t="str">
        <f>IF('Расчет ФОТ'!Y52&gt;0,'Расчет ФОТ'!Y52,"")</f>
        <v/>
      </c>
      <c r="D52" s="191" t="str">
        <f t="shared" si="1"/>
        <v/>
      </c>
      <c r="E52" s="191" t="str">
        <f>IF(Тарификатор!C46&gt;0,Тарификатор!C46,"")</f>
        <v/>
      </c>
      <c r="F52" s="193" t="str">
        <f>IF(Тарификатор!D46&gt;0,Тарификатор!D46,"")</f>
        <v/>
      </c>
    </row>
    <row r="53" spans="2:6" x14ac:dyDescent="0.25">
      <c r="B53" s="195">
        <f>Тарификатор!B47</f>
        <v>0</v>
      </c>
      <c r="C53" s="191" t="str">
        <f>IF('Расчет ФОТ'!Y53&gt;0,'Расчет ФОТ'!Y53,"")</f>
        <v/>
      </c>
      <c r="D53" s="191" t="str">
        <f t="shared" si="1"/>
        <v/>
      </c>
      <c r="E53" s="191" t="str">
        <f>IF(Тарификатор!C47&gt;0,Тарификатор!C47,"")</f>
        <v/>
      </c>
      <c r="F53" s="193" t="str">
        <f>IF(Тарификатор!D47&gt;0,Тарификатор!D47,"")</f>
        <v/>
      </c>
    </row>
    <row r="54" spans="2:6" x14ac:dyDescent="0.25">
      <c r="B54" s="195">
        <f>Тарификатор!B48</f>
        <v>0</v>
      </c>
      <c r="C54" s="191" t="str">
        <f>IF('Расчет ФОТ'!Y54&gt;0,'Расчет ФОТ'!Y54,"")</f>
        <v/>
      </c>
      <c r="D54" s="191" t="str">
        <f t="shared" si="1"/>
        <v/>
      </c>
      <c r="E54" s="191" t="str">
        <f>IF(Тарификатор!C48&gt;0,Тарификатор!C48,"")</f>
        <v/>
      </c>
      <c r="F54" s="193" t="str">
        <f>IF(Тарификатор!D48&gt;0,Тарификатор!D48,"")</f>
        <v/>
      </c>
    </row>
    <row r="55" spans="2:6" x14ac:dyDescent="0.25">
      <c r="B55" s="195">
        <f>Тарификатор!B49</f>
        <v>0</v>
      </c>
      <c r="C55" s="191" t="str">
        <f>IF('Расчет ФОТ'!Y55&gt;0,'Расчет ФОТ'!Y55,"")</f>
        <v/>
      </c>
      <c r="D55" s="191" t="str">
        <f t="shared" si="1"/>
        <v/>
      </c>
      <c r="E55" s="191" t="str">
        <f>IF(Тарификатор!C49&gt;0,Тарификатор!C49,"")</f>
        <v/>
      </c>
      <c r="F55" s="193" t="str">
        <f>IF(Тарификатор!D49&gt;0,Тарификатор!D49,"")</f>
        <v/>
      </c>
    </row>
    <row r="56" spans="2:6" x14ac:dyDescent="0.25">
      <c r="B56" s="195">
        <f>Тарификатор!B50</f>
        <v>0</v>
      </c>
      <c r="C56" s="191" t="str">
        <f>IF('Расчет ФОТ'!Y56&gt;0,'Расчет ФОТ'!Y56,"")</f>
        <v/>
      </c>
      <c r="D56" s="191" t="str">
        <f t="shared" si="1"/>
        <v/>
      </c>
      <c r="E56" s="191" t="str">
        <f>IF(Тарификатор!C50&gt;0,Тарификатор!C50,"")</f>
        <v/>
      </c>
      <c r="F56" s="193" t="str">
        <f>IF(Тарификатор!D50&gt;0,Тарификатор!D50,"")</f>
        <v/>
      </c>
    </row>
    <row r="57" spans="2:6" x14ac:dyDescent="0.25">
      <c r="B57" s="195">
        <f>Тарификатор!B51</f>
        <v>0</v>
      </c>
      <c r="C57" s="191" t="str">
        <f>IF('Расчет ФОТ'!Y57&gt;0,'Расчет ФОТ'!Y57,"")</f>
        <v/>
      </c>
      <c r="D57" s="191" t="str">
        <f t="shared" si="1"/>
        <v/>
      </c>
      <c r="E57" s="191" t="str">
        <f>IF(Тарификатор!C51&gt;0,Тарификатор!C51,"")</f>
        <v/>
      </c>
      <c r="F57" s="193" t="str">
        <f>IF(Тарификатор!D51&gt;0,Тарификатор!D51,"")</f>
        <v/>
      </c>
    </row>
    <row r="58" spans="2:6" x14ac:dyDescent="0.25">
      <c r="B58" s="195">
        <f>Тарификатор!B52</f>
        <v>0</v>
      </c>
      <c r="C58" s="191" t="str">
        <f>IF('Расчет ФОТ'!Y58&gt;0,'Расчет ФОТ'!Y58,"")</f>
        <v/>
      </c>
      <c r="D58" s="191" t="str">
        <f t="shared" si="1"/>
        <v/>
      </c>
      <c r="E58" s="191" t="str">
        <f>IF(Тарификатор!C52&gt;0,Тарификатор!C52,"")</f>
        <v/>
      </c>
      <c r="F58" s="193" t="str">
        <f>IF(Тарификатор!D52&gt;0,Тарификатор!D52,"")</f>
        <v/>
      </c>
    </row>
    <row r="59" spans="2:6" x14ac:dyDescent="0.25">
      <c r="B59" s="195">
        <f>Тарификатор!B53</f>
        <v>0</v>
      </c>
      <c r="C59" s="191" t="str">
        <f>IF('Расчет ФОТ'!Y59&gt;0,'Расчет ФОТ'!Y59,"")</f>
        <v/>
      </c>
      <c r="D59" s="191" t="str">
        <f t="shared" si="1"/>
        <v/>
      </c>
      <c r="E59" s="191" t="str">
        <f>IF(Тарификатор!C53&gt;0,Тарификатор!C53,"")</f>
        <v/>
      </c>
      <c r="F59" s="193" t="str">
        <f>IF(Тарификатор!D53&gt;0,Тарификатор!D53,"")</f>
        <v/>
      </c>
    </row>
    <row r="60" spans="2:6" x14ac:dyDescent="0.25">
      <c r="B60" s="195">
        <f>Тарификатор!B54</f>
        <v>0</v>
      </c>
      <c r="C60" s="191" t="str">
        <f>IF('Расчет ФОТ'!Y60&gt;0,'Расчет ФОТ'!Y60,"")</f>
        <v/>
      </c>
      <c r="D60" s="191" t="str">
        <f t="shared" si="1"/>
        <v/>
      </c>
      <c r="E60" s="191" t="str">
        <f>IF(Тарификатор!C54&gt;0,Тарификатор!C54,"")</f>
        <v/>
      </c>
      <c r="F60" s="193" t="str">
        <f>IF(Тарификатор!D54&gt;0,Тарификатор!D54,"")</f>
        <v/>
      </c>
    </row>
    <row r="61" spans="2:6" x14ac:dyDescent="0.25">
      <c r="B61" s="195">
        <f>Тарификатор!B55</f>
        <v>0</v>
      </c>
      <c r="C61" s="191" t="str">
        <f>IF('Расчет ФОТ'!Y61&gt;0,'Расчет ФОТ'!Y61,"")</f>
        <v/>
      </c>
      <c r="D61" s="191" t="str">
        <f t="shared" si="1"/>
        <v/>
      </c>
      <c r="E61" s="191" t="str">
        <f>IF(Тарификатор!C55&gt;0,Тарификатор!C55,"")</f>
        <v/>
      </c>
      <c r="F61" s="193" t="str">
        <f>IF(Тарификатор!D55&gt;0,Тарификатор!D55,"")</f>
        <v/>
      </c>
    </row>
    <row r="62" spans="2:6" x14ac:dyDescent="0.25">
      <c r="B62" s="195">
        <f>Тарификатор!B56</f>
        <v>0</v>
      </c>
      <c r="C62" s="191" t="str">
        <f>IF('Расчет ФОТ'!Y62&gt;0,'Расчет ФОТ'!Y62,"")</f>
        <v/>
      </c>
      <c r="D62" s="191" t="str">
        <f t="shared" si="1"/>
        <v/>
      </c>
      <c r="E62" s="191" t="str">
        <f>IF(Тарификатор!C56&gt;0,Тарификатор!C56,"")</f>
        <v/>
      </c>
      <c r="F62" s="193" t="str">
        <f>IF(Тарификатор!D56&gt;0,Тарификатор!D56,"")</f>
        <v/>
      </c>
    </row>
    <row r="63" spans="2:6" x14ac:dyDescent="0.25">
      <c r="B63" s="195">
        <f>Тарификатор!B57</f>
        <v>0</v>
      </c>
      <c r="C63" s="191" t="str">
        <f>IF('Расчет ФОТ'!Y63&gt;0,'Расчет ФОТ'!Y63,"")</f>
        <v/>
      </c>
      <c r="D63" s="191" t="str">
        <f t="shared" si="1"/>
        <v/>
      </c>
      <c r="E63" s="191" t="str">
        <f>IF(Тарификатор!C57&gt;0,Тарификатор!C57,"")</f>
        <v/>
      </c>
      <c r="F63" s="193" t="str">
        <f>IF(Тарификатор!D57&gt;0,Тарификатор!D57,"")</f>
        <v/>
      </c>
    </row>
    <row r="64" spans="2:6" x14ac:dyDescent="0.25">
      <c r="B64" s="195">
        <f>Тарификатор!B58</f>
        <v>0</v>
      </c>
      <c r="C64" s="191" t="str">
        <f>IF('Расчет ФОТ'!Y64&gt;0,'Расчет ФОТ'!Y64,"")</f>
        <v/>
      </c>
      <c r="D64" s="191" t="str">
        <f t="shared" si="1"/>
        <v/>
      </c>
      <c r="E64" s="191" t="str">
        <f>IF(Тарификатор!C58&gt;0,Тарификатор!C58,"")</f>
        <v/>
      </c>
      <c r="F64" s="193" t="str">
        <f>IF(Тарификатор!D58&gt;0,Тарификатор!D58,"")</f>
        <v/>
      </c>
    </row>
    <row r="65" spans="2:6" x14ac:dyDescent="0.25">
      <c r="B65" s="195">
        <f>Тарификатор!B59</f>
        <v>0</v>
      </c>
      <c r="C65" s="191" t="str">
        <f>IF('Расчет ФОТ'!Y65&gt;0,'Расчет ФОТ'!Y65,"")</f>
        <v/>
      </c>
      <c r="D65" s="191" t="str">
        <f t="shared" si="1"/>
        <v/>
      </c>
      <c r="E65" s="191" t="str">
        <f>IF(Тарификатор!C59&gt;0,Тарификатор!C59,"")</f>
        <v/>
      </c>
      <c r="F65" s="193" t="str">
        <f>IF(Тарификатор!D59&gt;0,Тарификатор!D59,"")</f>
        <v/>
      </c>
    </row>
    <row r="66" spans="2:6" x14ac:dyDescent="0.25">
      <c r="B66" s="195">
        <f>Тарификатор!B60</f>
        <v>0</v>
      </c>
      <c r="C66" s="191" t="str">
        <f>IF('Расчет ФОТ'!Y66&gt;0,'Расчет ФОТ'!Y66,"")</f>
        <v/>
      </c>
      <c r="D66" s="191" t="str">
        <f t="shared" si="1"/>
        <v/>
      </c>
      <c r="E66" s="191" t="str">
        <f>IF(Тарификатор!C60&gt;0,Тарификатор!C60,"")</f>
        <v/>
      </c>
      <c r="F66" s="193" t="str">
        <f>IF(Тарификатор!D60&gt;0,Тарификатор!D60,"")</f>
        <v/>
      </c>
    </row>
    <row r="67" spans="2:6" x14ac:dyDescent="0.25">
      <c r="B67" s="195">
        <f>Тарификатор!B61</f>
        <v>0</v>
      </c>
      <c r="C67" s="191" t="str">
        <f>IF('Расчет ФОТ'!Y67&gt;0,'Расчет ФОТ'!Y67,"")</f>
        <v/>
      </c>
      <c r="D67" s="191" t="str">
        <f t="shared" si="1"/>
        <v/>
      </c>
      <c r="E67" s="191" t="str">
        <f>IF(Тарификатор!C61&gt;0,Тарификатор!C61,"")</f>
        <v/>
      </c>
      <c r="F67" s="193" t="str">
        <f>IF(Тарификатор!D61&gt;0,Тарификатор!D61,"")</f>
        <v/>
      </c>
    </row>
    <row r="68" spans="2:6" x14ac:dyDescent="0.25">
      <c r="B68" s="195">
        <f>Тарификатор!B62</f>
        <v>0</v>
      </c>
      <c r="C68" s="191" t="str">
        <f>IF('Расчет ФОТ'!Y68&gt;0,'Расчет ФОТ'!Y68,"")</f>
        <v/>
      </c>
      <c r="D68" s="191" t="str">
        <f t="shared" si="1"/>
        <v/>
      </c>
      <c r="E68" s="191" t="str">
        <f>IF(Тарификатор!C62&gt;0,Тарификатор!C62,"")</f>
        <v/>
      </c>
      <c r="F68" s="193" t="str">
        <f>IF(Тарификатор!D62&gt;0,Тарификатор!D62,"")</f>
        <v/>
      </c>
    </row>
    <row r="69" spans="2:6" x14ac:dyDescent="0.25">
      <c r="B69" s="195">
        <f>Тарификатор!B63</f>
        <v>0</v>
      </c>
      <c r="C69" s="191" t="str">
        <f>IF('Расчет ФОТ'!Y69&gt;0,'Расчет ФОТ'!Y69,"")</f>
        <v/>
      </c>
      <c r="D69" s="191" t="str">
        <f t="shared" si="1"/>
        <v/>
      </c>
      <c r="E69" s="191" t="str">
        <f>IF(Тарификатор!C63&gt;0,Тарификатор!C63,"")</f>
        <v/>
      </c>
      <c r="F69" s="193" t="str">
        <f>IF(Тарификатор!D63&gt;0,Тарификатор!D63,"")</f>
        <v/>
      </c>
    </row>
    <row r="70" spans="2:6" x14ac:dyDescent="0.25">
      <c r="B70" s="195">
        <f>Тарификатор!B64</f>
        <v>0</v>
      </c>
      <c r="C70" s="191" t="str">
        <f>IF('Расчет ФОТ'!Y70&gt;0,'Расчет ФОТ'!Y70,"")</f>
        <v/>
      </c>
      <c r="D70" s="191" t="str">
        <f t="shared" si="1"/>
        <v/>
      </c>
      <c r="E70" s="191" t="str">
        <f>IF(Тарификатор!C64&gt;0,Тарификатор!C64,"")</f>
        <v/>
      </c>
      <c r="F70" s="193" t="str">
        <f>IF(Тарификатор!D64&gt;0,Тарификатор!D64,"")</f>
        <v/>
      </c>
    </row>
    <row r="71" spans="2:6" x14ac:dyDescent="0.25">
      <c r="B71" s="195">
        <f>Тарификатор!B65</f>
        <v>0</v>
      </c>
      <c r="C71" s="191" t="str">
        <f>IF('Расчет ФОТ'!Y71&gt;0,'Расчет ФОТ'!Y71,"")</f>
        <v/>
      </c>
      <c r="D71" s="191" t="str">
        <f t="shared" si="1"/>
        <v/>
      </c>
      <c r="E71" s="191" t="str">
        <f>IF(Тарификатор!C65&gt;0,Тарификатор!C65,"")</f>
        <v/>
      </c>
      <c r="F71" s="193" t="str">
        <f>IF(Тарификатор!D65&gt;0,Тарификатор!D65,"")</f>
        <v/>
      </c>
    </row>
    <row r="72" spans="2:6" x14ac:dyDescent="0.25">
      <c r="B72" s="195">
        <f>Тарификатор!B66</f>
        <v>0</v>
      </c>
      <c r="C72" s="191" t="str">
        <f>IF('Расчет ФОТ'!Y72&gt;0,'Расчет ФОТ'!Y72,"")</f>
        <v/>
      </c>
      <c r="D72" s="191" t="str">
        <f t="shared" si="1"/>
        <v/>
      </c>
      <c r="E72" s="191" t="str">
        <f>IF(Тарификатор!C66&gt;0,Тарификатор!C66,"")</f>
        <v/>
      </c>
      <c r="F72" s="193" t="str">
        <f>IF(Тарификатор!D66&gt;0,Тарификатор!D66,"")</f>
        <v/>
      </c>
    </row>
    <row r="73" spans="2:6" x14ac:dyDescent="0.25">
      <c r="B73" s="195">
        <f>Тарификатор!B67</f>
        <v>0</v>
      </c>
      <c r="C73" s="191" t="str">
        <f>IF('Расчет ФОТ'!Y73&gt;0,'Расчет ФОТ'!Y73,"")</f>
        <v/>
      </c>
      <c r="D73" s="191" t="str">
        <f t="shared" si="1"/>
        <v/>
      </c>
      <c r="E73" s="191" t="str">
        <f>IF(Тарификатор!C67&gt;0,Тарификатор!C67,"")</f>
        <v/>
      </c>
      <c r="F73" s="193" t="str">
        <f>IF(Тарификатор!D67&gt;0,Тарификатор!D67,"")</f>
        <v/>
      </c>
    </row>
    <row r="74" spans="2:6" x14ac:dyDescent="0.25">
      <c r="B74" s="195">
        <f>Тарификатор!B68</f>
        <v>0</v>
      </c>
      <c r="C74" s="191" t="str">
        <f>IF('Расчет ФОТ'!Y74&gt;0,'Расчет ФОТ'!Y74,"")</f>
        <v/>
      </c>
      <c r="D74" s="191" t="str">
        <f t="shared" si="1"/>
        <v/>
      </c>
      <c r="E74" s="191" t="str">
        <f>IF(Тарификатор!C68&gt;0,Тарификатор!C68,"")</f>
        <v/>
      </c>
      <c r="F74" s="193" t="str">
        <f>IF(Тарификатор!D68&gt;0,Тарификатор!D68,"")</f>
        <v/>
      </c>
    </row>
    <row r="75" spans="2:6" x14ac:dyDescent="0.25">
      <c r="B75" s="195">
        <f>Тарификатор!B69</f>
        <v>0</v>
      </c>
      <c r="C75" s="191" t="str">
        <f>IF('Расчет ФОТ'!Y75&gt;0,'Расчет ФОТ'!Y75,"")</f>
        <v/>
      </c>
      <c r="D75" s="191" t="str">
        <f t="shared" si="1"/>
        <v/>
      </c>
      <c r="E75" s="191" t="str">
        <f>IF(Тарификатор!C69&gt;0,Тарификатор!C69,"")</f>
        <v/>
      </c>
      <c r="F75" s="193" t="str">
        <f>IF(Тарификатор!D69&gt;0,Тарификатор!D69,"")</f>
        <v/>
      </c>
    </row>
    <row r="76" spans="2:6" x14ac:dyDescent="0.25">
      <c r="B76" s="195">
        <f>Тарификатор!B70</f>
        <v>0</v>
      </c>
      <c r="C76" s="191" t="str">
        <f>IF('Расчет ФОТ'!Y76&gt;0,'Расчет ФОТ'!Y76,"")</f>
        <v/>
      </c>
      <c r="D76" s="191" t="str">
        <f t="shared" si="1"/>
        <v/>
      </c>
      <c r="E76" s="191" t="str">
        <f>IF(Тарификатор!C70&gt;0,Тарификатор!C70,"")</f>
        <v/>
      </c>
      <c r="F76" s="193" t="str">
        <f>IF(Тарификатор!D70&gt;0,Тарификатор!D70,"")</f>
        <v/>
      </c>
    </row>
    <row r="77" spans="2:6" x14ac:dyDescent="0.25">
      <c r="B77" s="195">
        <f>Тарификатор!B71</f>
        <v>0</v>
      </c>
      <c r="C77" s="191" t="str">
        <f>IF('Расчет ФОТ'!Y77&gt;0,'Расчет ФОТ'!Y77,"")</f>
        <v/>
      </c>
      <c r="D77" s="191" t="str">
        <f t="shared" si="1"/>
        <v/>
      </c>
      <c r="E77" s="191" t="str">
        <f>IF(Тарификатор!C71&gt;0,Тарификатор!C71,"")</f>
        <v/>
      </c>
      <c r="F77" s="193" t="str">
        <f>IF(Тарификатор!D71&gt;0,Тарификатор!D71,"")</f>
        <v/>
      </c>
    </row>
    <row r="78" spans="2:6" x14ac:dyDescent="0.25">
      <c r="B78" s="195">
        <f>Тарификатор!B72</f>
        <v>0</v>
      </c>
      <c r="C78" s="191" t="str">
        <f>IF('Расчет ФОТ'!Y78&gt;0,'Расчет ФОТ'!Y78,"")</f>
        <v/>
      </c>
      <c r="D78" s="191" t="str">
        <f t="shared" si="1"/>
        <v/>
      </c>
      <c r="E78" s="191" t="str">
        <f>IF(Тарификатор!C72&gt;0,Тарификатор!C72,"")</f>
        <v/>
      </c>
      <c r="F78" s="193" t="str">
        <f>IF(Тарификатор!D72&gt;0,Тарификатор!D72,"")</f>
        <v/>
      </c>
    </row>
    <row r="79" spans="2:6" x14ac:dyDescent="0.25">
      <c r="B79" s="195">
        <f>Тарификатор!B73</f>
        <v>0</v>
      </c>
      <c r="C79" s="191" t="str">
        <f>IF('Расчет ФОТ'!Y79&gt;0,'Расчет ФОТ'!Y79,"")</f>
        <v/>
      </c>
      <c r="D79" s="191" t="str">
        <f t="shared" si="1"/>
        <v/>
      </c>
      <c r="E79" s="191" t="str">
        <f>IF(Тарификатор!C73&gt;0,Тарификатор!C73,"")</f>
        <v/>
      </c>
      <c r="F79" s="193" t="str">
        <f>IF(Тарификатор!D73&gt;0,Тарификатор!D73,"")</f>
        <v/>
      </c>
    </row>
    <row r="80" spans="2:6" x14ac:dyDescent="0.25">
      <c r="B80" s="195">
        <f>Тарификатор!B74</f>
        <v>0</v>
      </c>
      <c r="C80" s="191" t="str">
        <f>IF('Расчет ФОТ'!Y80&gt;0,'Расчет ФОТ'!Y80,"")</f>
        <v/>
      </c>
      <c r="D80" s="191" t="str">
        <f t="shared" si="1"/>
        <v/>
      </c>
      <c r="E80" s="191" t="str">
        <f>IF(Тарификатор!C74&gt;0,Тарификатор!C74,"")</f>
        <v/>
      </c>
      <c r="F80" s="193" t="str">
        <f>IF(Тарификатор!D74&gt;0,Тарификатор!D74,"")</f>
        <v/>
      </c>
    </row>
    <row r="81" spans="2:6" x14ac:dyDescent="0.25">
      <c r="B81" s="195">
        <f>Тарификатор!B75</f>
        <v>0</v>
      </c>
      <c r="C81" s="191" t="str">
        <f>IF('Расчет ФОТ'!Y81&gt;0,'Расчет ФОТ'!Y81,"")</f>
        <v/>
      </c>
      <c r="D81" s="191" t="str">
        <f t="shared" ref="D81:D144" si="2">IF(E81="","",E81-C81)</f>
        <v/>
      </c>
      <c r="E81" s="191" t="str">
        <f>IF(Тарификатор!C75&gt;0,Тарификатор!C75,"")</f>
        <v/>
      </c>
      <c r="F81" s="193" t="str">
        <f>IF(Тарификатор!D75&gt;0,Тарификатор!D75,"")</f>
        <v/>
      </c>
    </row>
    <row r="82" spans="2:6" x14ac:dyDescent="0.25">
      <c r="B82" s="195">
        <f>Тарификатор!B76</f>
        <v>0</v>
      </c>
      <c r="C82" s="191" t="str">
        <f>IF('Расчет ФОТ'!Y82&gt;0,'Расчет ФОТ'!Y82,"")</f>
        <v/>
      </c>
      <c r="D82" s="191" t="str">
        <f t="shared" si="2"/>
        <v/>
      </c>
      <c r="E82" s="191" t="str">
        <f>IF(Тарификатор!C76&gt;0,Тарификатор!C76,"")</f>
        <v/>
      </c>
      <c r="F82" s="193" t="str">
        <f>IF(Тарификатор!D76&gt;0,Тарификатор!D76,"")</f>
        <v/>
      </c>
    </row>
    <row r="83" spans="2:6" x14ac:dyDescent="0.25">
      <c r="B83" s="195">
        <f>Тарификатор!B77</f>
        <v>0</v>
      </c>
      <c r="C83" s="191" t="str">
        <f>IF('Расчет ФОТ'!Y83&gt;0,'Расчет ФОТ'!Y83,"")</f>
        <v/>
      </c>
      <c r="D83" s="191" t="str">
        <f t="shared" si="2"/>
        <v/>
      </c>
      <c r="E83" s="191" t="str">
        <f>IF(Тарификатор!C77&gt;0,Тарификатор!C77,"")</f>
        <v/>
      </c>
      <c r="F83" s="193" t="str">
        <f>IF(Тарификатор!D77&gt;0,Тарификатор!D77,"")</f>
        <v/>
      </c>
    </row>
    <row r="84" spans="2:6" x14ac:dyDescent="0.25">
      <c r="B84" s="195">
        <f>Тарификатор!B78</f>
        <v>0</v>
      </c>
      <c r="C84" s="191" t="str">
        <f>IF('Расчет ФОТ'!Y84&gt;0,'Расчет ФОТ'!Y84,"")</f>
        <v/>
      </c>
      <c r="D84" s="191" t="str">
        <f t="shared" si="2"/>
        <v/>
      </c>
      <c r="E84" s="191" t="str">
        <f>IF(Тарификатор!C78&gt;0,Тарификатор!C78,"")</f>
        <v/>
      </c>
      <c r="F84" s="193" t="str">
        <f>IF(Тарификатор!D78&gt;0,Тарификатор!D78,"")</f>
        <v/>
      </c>
    </row>
    <row r="85" spans="2:6" x14ac:dyDescent="0.25">
      <c r="B85" s="195">
        <f>Тарификатор!B79</f>
        <v>0</v>
      </c>
      <c r="C85" s="191" t="str">
        <f>IF('Расчет ФОТ'!Y85&gt;0,'Расчет ФОТ'!Y85,"")</f>
        <v/>
      </c>
      <c r="D85" s="191" t="str">
        <f t="shared" si="2"/>
        <v/>
      </c>
      <c r="E85" s="191" t="str">
        <f>IF(Тарификатор!C79&gt;0,Тарификатор!C79,"")</f>
        <v/>
      </c>
      <c r="F85" s="193" t="str">
        <f>IF(Тарификатор!D79&gt;0,Тарификатор!D79,"")</f>
        <v/>
      </c>
    </row>
    <row r="86" spans="2:6" x14ac:dyDescent="0.25">
      <c r="B86" s="195">
        <f>Тарификатор!B80</f>
        <v>0</v>
      </c>
      <c r="C86" s="191" t="str">
        <f>IF('Расчет ФОТ'!Y86&gt;0,'Расчет ФОТ'!Y86,"")</f>
        <v/>
      </c>
      <c r="D86" s="191" t="str">
        <f t="shared" si="2"/>
        <v/>
      </c>
      <c r="E86" s="191" t="str">
        <f>IF(Тарификатор!C80&gt;0,Тарификатор!C80,"")</f>
        <v/>
      </c>
      <c r="F86" s="193" t="str">
        <f>IF(Тарификатор!D80&gt;0,Тарификатор!D80,"")</f>
        <v/>
      </c>
    </row>
    <row r="87" spans="2:6" x14ac:dyDescent="0.25">
      <c r="B87" s="195">
        <f>Тарификатор!B81</f>
        <v>0</v>
      </c>
      <c r="C87" s="191" t="str">
        <f>IF('Расчет ФОТ'!Y87&gt;0,'Расчет ФОТ'!Y87,"")</f>
        <v/>
      </c>
      <c r="D87" s="191" t="str">
        <f t="shared" si="2"/>
        <v/>
      </c>
      <c r="E87" s="191" t="str">
        <f>IF(Тарификатор!C81&gt;0,Тарификатор!C81,"")</f>
        <v/>
      </c>
      <c r="F87" s="193" t="str">
        <f>IF(Тарификатор!D81&gt;0,Тарификатор!D81,"")</f>
        <v/>
      </c>
    </row>
    <row r="88" spans="2:6" x14ac:dyDescent="0.25">
      <c r="B88" s="195">
        <f>Тарификатор!B82</f>
        <v>0</v>
      </c>
      <c r="C88" s="191" t="str">
        <f>IF('Расчет ФОТ'!Y88&gt;0,'Расчет ФОТ'!Y88,"")</f>
        <v/>
      </c>
      <c r="D88" s="191" t="str">
        <f t="shared" si="2"/>
        <v/>
      </c>
      <c r="E88" s="191" t="str">
        <f>IF(Тарификатор!C82&gt;0,Тарификатор!C82,"")</f>
        <v/>
      </c>
      <c r="F88" s="193" t="str">
        <f>IF(Тарификатор!D82&gt;0,Тарификатор!D82,"")</f>
        <v/>
      </c>
    </row>
    <row r="89" spans="2:6" x14ac:dyDescent="0.25">
      <c r="B89" s="195">
        <f>Тарификатор!B83</f>
        <v>0</v>
      </c>
      <c r="C89" s="191" t="str">
        <f>IF('Расчет ФОТ'!Y89&gt;0,'Расчет ФОТ'!Y89,"")</f>
        <v/>
      </c>
      <c r="D89" s="191" t="str">
        <f t="shared" si="2"/>
        <v/>
      </c>
      <c r="E89" s="191" t="str">
        <f>IF(Тарификатор!C83&gt;0,Тарификатор!C83,"")</f>
        <v/>
      </c>
      <c r="F89" s="193" t="str">
        <f>IF(Тарификатор!D83&gt;0,Тарификатор!D83,"")</f>
        <v/>
      </c>
    </row>
    <row r="90" spans="2:6" x14ac:dyDescent="0.25">
      <c r="B90" s="195">
        <f>Тарификатор!B84</f>
        <v>0</v>
      </c>
      <c r="C90" s="191" t="str">
        <f>IF('Расчет ФОТ'!Y90&gt;0,'Расчет ФОТ'!Y90,"")</f>
        <v/>
      </c>
      <c r="D90" s="191" t="str">
        <f t="shared" si="2"/>
        <v/>
      </c>
      <c r="E90" s="191" t="str">
        <f>IF(Тарификатор!C84&gt;0,Тарификатор!C84,"")</f>
        <v/>
      </c>
      <c r="F90" s="193" t="str">
        <f>IF(Тарификатор!D84&gt;0,Тарификатор!D84,"")</f>
        <v/>
      </c>
    </row>
    <row r="91" spans="2:6" x14ac:dyDescent="0.25">
      <c r="B91" s="195">
        <f>Тарификатор!B85</f>
        <v>0</v>
      </c>
      <c r="C91" s="191" t="str">
        <f>IF('Расчет ФОТ'!Y91&gt;0,'Расчет ФОТ'!Y91,"")</f>
        <v/>
      </c>
      <c r="D91" s="191" t="str">
        <f t="shared" si="2"/>
        <v/>
      </c>
      <c r="E91" s="191" t="str">
        <f>IF(Тарификатор!C85&gt;0,Тарификатор!C85,"")</f>
        <v/>
      </c>
      <c r="F91" s="193" t="str">
        <f>IF(Тарификатор!D85&gt;0,Тарификатор!D85,"")</f>
        <v/>
      </c>
    </row>
    <row r="92" spans="2:6" x14ac:dyDescent="0.25">
      <c r="B92" s="195">
        <f>Тарификатор!B86</f>
        <v>0</v>
      </c>
      <c r="C92" s="191" t="str">
        <f>IF('Расчет ФОТ'!Y92&gt;0,'Расчет ФОТ'!Y92,"")</f>
        <v/>
      </c>
      <c r="D92" s="191" t="str">
        <f t="shared" si="2"/>
        <v/>
      </c>
      <c r="E92" s="191" t="str">
        <f>IF(Тарификатор!C86&gt;0,Тарификатор!C86,"")</f>
        <v/>
      </c>
      <c r="F92" s="193" t="str">
        <f>IF(Тарификатор!D86&gt;0,Тарификатор!D86,"")</f>
        <v/>
      </c>
    </row>
    <row r="93" spans="2:6" x14ac:dyDescent="0.25">
      <c r="B93" s="195">
        <f>Тарификатор!B87</f>
        <v>0</v>
      </c>
      <c r="C93" s="191" t="str">
        <f>IF('Расчет ФОТ'!Y93&gt;0,'Расчет ФОТ'!Y93,"")</f>
        <v/>
      </c>
      <c r="D93" s="191" t="str">
        <f t="shared" si="2"/>
        <v/>
      </c>
      <c r="E93" s="191" t="str">
        <f>IF(Тарификатор!C87&gt;0,Тарификатор!C87,"")</f>
        <v/>
      </c>
      <c r="F93" s="193" t="str">
        <f>IF(Тарификатор!D87&gt;0,Тарификатор!D87,"")</f>
        <v/>
      </c>
    </row>
    <row r="94" spans="2:6" x14ac:dyDescent="0.25">
      <c r="B94" s="195">
        <f>Тарификатор!B88</f>
        <v>0</v>
      </c>
      <c r="C94" s="191" t="str">
        <f>IF('Расчет ФОТ'!Y94&gt;0,'Расчет ФОТ'!Y94,"")</f>
        <v/>
      </c>
      <c r="D94" s="191" t="str">
        <f t="shared" si="2"/>
        <v/>
      </c>
      <c r="E94" s="191" t="str">
        <f>IF(Тарификатор!C88&gt;0,Тарификатор!C88,"")</f>
        <v/>
      </c>
      <c r="F94" s="193" t="str">
        <f>IF(Тарификатор!D88&gt;0,Тарификатор!D88,"")</f>
        <v/>
      </c>
    </row>
    <row r="95" spans="2:6" x14ac:dyDescent="0.25">
      <c r="B95" s="195">
        <f>Тарификатор!B89</f>
        <v>0</v>
      </c>
      <c r="C95" s="191" t="str">
        <f>IF('Расчет ФОТ'!Y95&gt;0,'Расчет ФОТ'!Y95,"")</f>
        <v/>
      </c>
      <c r="D95" s="191" t="str">
        <f t="shared" si="2"/>
        <v/>
      </c>
      <c r="E95" s="191" t="str">
        <f>IF(Тарификатор!C89&gt;0,Тарификатор!C89,"")</f>
        <v/>
      </c>
      <c r="F95" s="193" t="str">
        <f>IF(Тарификатор!D89&gt;0,Тарификатор!D89,"")</f>
        <v/>
      </c>
    </row>
    <row r="96" spans="2:6" x14ac:dyDescent="0.25">
      <c r="B96" s="195">
        <f>Тарификатор!B90</f>
        <v>0</v>
      </c>
      <c r="C96" s="191" t="str">
        <f>IF('Расчет ФОТ'!Y96&gt;0,'Расчет ФОТ'!Y96,"")</f>
        <v/>
      </c>
      <c r="D96" s="191" t="str">
        <f t="shared" si="2"/>
        <v/>
      </c>
      <c r="E96" s="191" t="str">
        <f>IF(Тарификатор!C90&gt;0,Тарификатор!C90,"")</f>
        <v/>
      </c>
      <c r="F96" s="193" t="str">
        <f>IF(Тарификатор!D90&gt;0,Тарификатор!D90,"")</f>
        <v/>
      </c>
    </row>
    <row r="97" spans="2:6" x14ac:dyDescent="0.25">
      <c r="B97" s="195">
        <f>Тарификатор!B91</f>
        <v>0</v>
      </c>
      <c r="C97" s="191" t="str">
        <f>IF('Расчет ФОТ'!Y97&gt;0,'Расчет ФОТ'!Y97,"")</f>
        <v/>
      </c>
      <c r="D97" s="191" t="str">
        <f t="shared" si="2"/>
        <v/>
      </c>
      <c r="E97" s="191" t="str">
        <f>IF(Тарификатор!C91&gt;0,Тарификатор!C91,"")</f>
        <v/>
      </c>
      <c r="F97" s="193" t="str">
        <f>IF(Тарификатор!D91&gt;0,Тарификатор!D91,"")</f>
        <v/>
      </c>
    </row>
    <row r="98" spans="2:6" x14ac:dyDescent="0.25">
      <c r="B98" s="195">
        <f>Тарификатор!B92</f>
        <v>0</v>
      </c>
      <c r="C98" s="191" t="str">
        <f>IF('Расчет ФОТ'!Y98&gt;0,'Расчет ФОТ'!Y98,"")</f>
        <v/>
      </c>
      <c r="D98" s="191" t="str">
        <f t="shared" si="2"/>
        <v/>
      </c>
      <c r="E98" s="191" t="str">
        <f>IF(Тарификатор!C92&gt;0,Тарификатор!C92,"")</f>
        <v/>
      </c>
      <c r="F98" s="193" t="str">
        <f>IF(Тарификатор!D92&gt;0,Тарификатор!D92,"")</f>
        <v/>
      </c>
    </row>
    <row r="99" spans="2:6" x14ac:dyDescent="0.25">
      <c r="B99" s="195">
        <f>Тарификатор!B93</f>
        <v>0</v>
      </c>
      <c r="C99" s="191" t="str">
        <f>IF('Расчет ФОТ'!Y99&gt;0,'Расчет ФОТ'!Y99,"")</f>
        <v/>
      </c>
      <c r="D99" s="191" t="str">
        <f t="shared" si="2"/>
        <v/>
      </c>
      <c r="E99" s="191" t="str">
        <f>IF(Тарификатор!C93&gt;0,Тарификатор!C93,"")</f>
        <v/>
      </c>
      <c r="F99" s="193" t="str">
        <f>IF(Тарификатор!D93&gt;0,Тарификатор!D93,"")</f>
        <v/>
      </c>
    </row>
    <row r="100" spans="2:6" x14ac:dyDescent="0.25">
      <c r="B100" s="195">
        <f>Тарификатор!B94</f>
        <v>0</v>
      </c>
      <c r="C100" s="191" t="str">
        <f>IF('Расчет ФОТ'!Y100&gt;0,'Расчет ФОТ'!Y100,"")</f>
        <v/>
      </c>
      <c r="D100" s="191" t="str">
        <f t="shared" si="2"/>
        <v/>
      </c>
      <c r="E100" s="191" t="str">
        <f>IF(Тарификатор!C94&gt;0,Тарификатор!C94,"")</f>
        <v/>
      </c>
      <c r="F100" s="193" t="str">
        <f>IF(Тарификатор!D94&gt;0,Тарификатор!D94,"")</f>
        <v/>
      </c>
    </row>
    <row r="101" spans="2:6" x14ac:dyDescent="0.25">
      <c r="B101" s="195">
        <f>Тарификатор!B95</f>
        <v>0</v>
      </c>
      <c r="C101" s="191" t="str">
        <f>IF('Расчет ФОТ'!Y101&gt;0,'Расчет ФОТ'!Y101,"")</f>
        <v/>
      </c>
      <c r="D101" s="191" t="str">
        <f t="shared" si="2"/>
        <v/>
      </c>
      <c r="E101" s="191" t="str">
        <f>IF(Тарификатор!C95&gt;0,Тарификатор!C95,"")</f>
        <v/>
      </c>
      <c r="F101" s="193" t="str">
        <f>IF(Тарификатор!D95&gt;0,Тарификатор!D95,"")</f>
        <v/>
      </c>
    </row>
    <row r="102" spans="2:6" x14ac:dyDescent="0.25">
      <c r="B102" s="195">
        <f>Тарификатор!B96</f>
        <v>0</v>
      </c>
      <c r="C102" s="191" t="str">
        <f>IF('Расчет ФОТ'!Y102&gt;0,'Расчет ФОТ'!Y102,"")</f>
        <v/>
      </c>
      <c r="D102" s="191" t="str">
        <f t="shared" si="2"/>
        <v/>
      </c>
      <c r="E102" s="191" t="str">
        <f>IF(Тарификатор!C96&gt;0,Тарификатор!C96,"")</f>
        <v/>
      </c>
      <c r="F102" s="193" t="str">
        <f>IF(Тарификатор!D96&gt;0,Тарификатор!D96,"")</f>
        <v/>
      </c>
    </row>
    <row r="103" spans="2:6" x14ac:dyDescent="0.25">
      <c r="B103" s="195">
        <f>Тарификатор!B97</f>
        <v>0</v>
      </c>
      <c r="C103" s="191" t="str">
        <f>IF('Расчет ФОТ'!Y103&gt;0,'Расчет ФОТ'!Y103,"")</f>
        <v/>
      </c>
      <c r="D103" s="191" t="str">
        <f t="shared" si="2"/>
        <v/>
      </c>
      <c r="E103" s="191" t="str">
        <f>IF(Тарификатор!C97&gt;0,Тарификатор!C97,"")</f>
        <v/>
      </c>
      <c r="F103" s="193" t="str">
        <f>IF(Тарификатор!D97&gt;0,Тарификатор!D97,"")</f>
        <v/>
      </c>
    </row>
    <row r="104" spans="2:6" x14ac:dyDescent="0.25">
      <c r="B104" s="195">
        <f>Тарификатор!B98</f>
        <v>0</v>
      </c>
      <c r="C104" s="191" t="str">
        <f>IF('Расчет ФОТ'!Y104&gt;0,'Расчет ФОТ'!Y104,"")</f>
        <v/>
      </c>
      <c r="D104" s="191" t="str">
        <f t="shared" si="2"/>
        <v/>
      </c>
      <c r="E104" s="191" t="str">
        <f>IF(Тарификатор!C98&gt;0,Тарификатор!C98,"")</f>
        <v/>
      </c>
      <c r="F104" s="193" t="str">
        <f>IF(Тарификатор!D98&gt;0,Тарификатор!D98,"")</f>
        <v/>
      </c>
    </row>
    <row r="105" spans="2:6" x14ac:dyDescent="0.25">
      <c r="B105" s="195">
        <f>Тарификатор!B99</f>
        <v>0</v>
      </c>
      <c r="C105" s="191" t="str">
        <f>IF('Расчет ФОТ'!Y105&gt;0,'Расчет ФОТ'!Y105,"")</f>
        <v/>
      </c>
      <c r="D105" s="191" t="str">
        <f t="shared" si="2"/>
        <v/>
      </c>
      <c r="E105" s="191" t="str">
        <f>IF(Тарификатор!C99&gt;0,Тарификатор!C99,"")</f>
        <v/>
      </c>
      <c r="F105" s="193" t="str">
        <f>IF(Тарификатор!D99&gt;0,Тарификатор!D99,"")</f>
        <v/>
      </c>
    </row>
    <row r="106" spans="2:6" x14ac:dyDescent="0.25">
      <c r="B106" s="195">
        <f>Тарификатор!B100</f>
        <v>0</v>
      </c>
      <c r="C106" s="191" t="str">
        <f>IF('Расчет ФОТ'!Y106&gt;0,'Расчет ФОТ'!Y106,"")</f>
        <v/>
      </c>
      <c r="D106" s="191" t="str">
        <f t="shared" si="2"/>
        <v/>
      </c>
      <c r="E106" s="191" t="str">
        <f>IF(Тарификатор!C100&gt;0,Тарификатор!C100,"")</f>
        <v/>
      </c>
      <c r="F106" s="193" t="str">
        <f>IF(Тарификатор!D100&gt;0,Тарификатор!D100,"")</f>
        <v/>
      </c>
    </row>
    <row r="107" spans="2:6" x14ac:dyDescent="0.25">
      <c r="B107" s="195">
        <f>Тарификатор!B101</f>
        <v>0</v>
      </c>
      <c r="C107" s="191" t="str">
        <f>IF('Расчет ФОТ'!Y107&gt;0,'Расчет ФОТ'!Y107,"")</f>
        <v/>
      </c>
      <c r="D107" s="191" t="str">
        <f t="shared" si="2"/>
        <v/>
      </c>
      <c r="E107" s="191" t="str">
        <f>IF(Тарификатор!C101&gt;0,Тарификатор!C101,"")</f>
        <v/>
      </c>
      <c r="F107" s="193" t="str">
        <f>IF(Тарификатор!D101&gt;0,Тарификатор!D101,"")</f>
        <v/>
      </c>
    </row>
    <row r="108" spans="2:6" x14ac:dyDescent="0.25">
      <c r="B108" s="195">
        <f>Тарификатор!B102</f>
        <v>0</v>
      </c>
      <c r="C108" s="191" t="str">
        <f>IF('Расчет ФОТ'!Y108&gt;0,'Расчет ФОТ'!Y108,"")</f>
        <v/>
      </c>
      <c r="D108" s="191" t="str">
        <f t="shared" si="2"/>
        <v/>
      </c>
      <c r="E108" s="191" t="str">
        <f>IF(Тарификатор!C102&gt;0,Тарификатор!C102,"")</f>
        <v/>
      </c>
      <c r="F108" s="193" t="str">
        <f>IF(Тарификатор!D102&gt;0,Тарификатор!D102,"")</f>
        <v/>
      </c>
    </row>
    <row r="109" spans="2:6" x14ac:dyDescent="0.25">
      <c r="B109" s="195">
        <f>Тарификатор!B103</f>
        <v>0</v>
      </c>
      <c r="C109" s="191" t="str">
        <f>IF('Расчет ФОТ'!Y109&gt;0,'Расчет ФОТ'!Y109,"")</f>
        <v/>
      </c>
      <c r="D109" s="191" t="str">
        <f t="shared" si="2"/>
        <v/>
      </c>
      <c r="E109" s="191" t="str">
        <f>IF(Тарификатор!C103&gt;0,Тарификатор!C103,"")</f>
        <v/>
      </c>
      <c r="F109" s="193" t="str">
        <f>IF(Тарификатор!D103&gt;0,Тарификатор!D103,"")</f>
        <v/>
      </c>
    </row>
    <row r="110" spans="2:6" x14ac:dyDescent="0.25">
      <c r="B110" s="195">
        <f>Тарификатор!B104</f>
        <v>0</v>
      </c>
      <c r="C110" s="191" t="str">
        <f>IF('Расчет ФОТ'!Y110&gt;0,'Расчет ФОТ'!Y110,"")</f>
        <v/>
      </c>
      <c r="D110" s="191" t="str">
        <f t="shared" si="2"/>
        <v/>
      </c>
      <c r="E110" s="191" t="str">
        <f>IF(Тарификатор!C104&gt;0,Тарификатор!C104,"")</f>
        <v/>
      </c>
      <c r="F110" s="193" t="str">
        <f>IF(Тарификатор!D104&gt;0,Тарификатор!D104,"")</f>
        <v/>
      </c>
    </row>
    <row r="111" spans="2:6" x14ac:dyDescent="0.25">
      <c r="B111" s="195">
        <f>Тарификатор!B105</f>
        <v>0</v>
      </c>
      <c r="C111" s="191" t="str">
        <f>IF('Расчет ФОТ'!Y111&gt;0,'Расчет ФОТ'!Y111,"")</f>
        <v/>
      </c>
      <c r="D111" s="191" t="str">
        <f t="shared" si="2"/>
        <v/>
      </c>
      <c r="E111" s="191" t="str">
        <f>IF(Тарификатор!C105&gt;0,Тарификатор!C105,"")</f>
        <v/>
      </c>
      <c r="F111" s="193" t="str">
        <f>IF(Тарификатор!D105&gt;0,Тарификатор!D105,"")</f>
        <v/>
      </c>
    </row>
    <row r="112" spans="2:6" x14ac:dyDescent="0.25">
      <c r="B112" s="195">
        <f>Тарификатор!B106</f>
        <v>0</v>
      </c>
      <c r="C112" s="191" t="str">
        <f>IF('Расчет ФОТ'!Y112&gt;0,'Расчет ФОТ'!Y112,"")</f>
        <v/>
      </c>
      <c r="D112" s="191" t="str">
        <f t="shared" si="2"/>
        <v/>
      </c>
      <c r="E112" s="191" t="str">
        <f>IF(Тарификатор!C106&gt;0,Тарификатор!C106,"")</f>
        <v/>
      </c>
      <c r="F112" s="193" t="str">
        <f>IF(Тарификатор!D106&gt;0,Тарификатор!D106,"")</f>
        <v/>
      </c>
    </row>
    <row r="113" spans="2:6" x14ac:dyDescent="0.25">
      <c r="B113" s="195">
        <f>Тарификатор!B107</f>
        <v>0</v>
      </c>
      <c r="C113" s="191" t="str">
        <f>IF('Расчет ФОТ'!Y113&gt;0,'Расчет ФОТ'!Y113,"")</f>
        <v/>
      </c>
      <c r="D113" s="191" t="str">
        <f t="shared" si="2"/>
        <v/>
      </c>
      <c r="E113" s="191" t="str">
        <f>IF(Тарификатор!C107&gt;0,Тарификатор!C107,"")</f>
        <v/>
      </c>
      <c r="F113" s="193" t="str">
        <f>IF(Тарификатор!D107&gt;0,Тарификатор!D107,"")</f>
        <v/>
      </c>
    </row>
    <row r="114" spans="2:6" x14ac:dyDescent="0.25">
      <c r="B114" s="195">
        <f>Тарификатор!B108</f>
        <v>0</v>
      </c>
      <c r="C114" s="191" t="str">
        <f>IF('Расчет ФОТ'!Y114&gt;0,'Расчет ФОТ'!Y114,"")</f>
        <v/>
      </c>
      <c r="D114" s="191" t="str">
        <f t="shared" si="2"/>
        <v/>
      </c>
      <c r="E114" s="191" t="str">
        <f>IF(Тарификатор!C108&gt;0,Тарификатор!C108,"")</f>
        <v/>
      </c>
      <c r="F114" s="193" t="str">
        <f>IF(Тарификатор!D108&gt;0,Тарификатор!D108,"")</f>
        <v/>
      </c>
    </row>
    <row r="115" spans="2:6" x14ac:dyDescent="0.25">
      <c r="B115" s="195">
        <f>Тарификатор!B109</f>
        <v>0</v>
      </c>
      <c r="C115" s="191" t="str">
        <f>IF('Расчет ФОТ'!Y115&gt;0,'Расчет ФОТ'!Y115,"")</f>
        <v/>
      </c>
      <c r="D115" s="191" t="str">
        <f t="shared" si="2"/>
        <v/>
      </c>
      <c r="E115" s="191" t="str">
        <f>IF(Тарификатор!C109&gt;0,Тарификатор!C109,"")</f>
        <v/>
      </c>
      <c r="F115" s="193" t="str">
        <f>IF(Тарификатор!D109&gt;0,Тарификатор!D109,"")</f>
        <v/>
      </c>
    </row>
    <row r="116" spans="2:6" x14ac:dyDescent="0.25">
      <c r="B116" s="195">
        <f>Тарификатор!B110</f>
        <v>0</v>
      </c>
      <c r="C116" s="191" t="str">
        <f>IF('Расчет ФОТ'!Y116&gt;0,'Расчет ФОТ'!Y116,"")</f>
        <v/>
      </c>
      <c r="D116" s="191" t="str">
        <f t="shared" si="2"/>
        <v/>
      </c>
      <c r="E116" s="191" t="str">
        <f>IF(Тарификатор!C110&gt;0,Тарификатор!C110,"")</f>
        <v/>
      </c>
      <c r="F116" s="193" t="str">
        <f>IF(Тарификатор!D110&gt;0,Тарификатор!D110,"")</f>
        <v/>
      </c>
    </row>
    <row r="117" spans="2:6" x14ac:dyDescent="0.25">
      <c r="B117" s="195">
        <f>Тарификатор!B111</f>
        <v>0</v>
      </c>
      <c r="C117" s="191" t="str">
        <f>IF('Расчет ФОТ'!Y117&gt;0,'Расчет ФОТ'!Y117,"")</f>
        <v/>
      </c>
      <c r="D117" s="191" t="str">
        <f t="shared" si="2"/>
        <v/>
      </c>
      <c r="E117" s="191" t="str">
        <f>IF(Тарификатор!C111&gt;0,Тарификатор!C111,"")</f>
        <v/>
      </c>
      <c r="F117" s="193" t="str">
        <f>IF(Тарификатор!D111&gt;0,Тарификатор!D111,"")</f>
        <v/>
      </c>
    </row>
    <row r="118" spans="2:6" x14ac:dyDescent="0.25">
      <c r="B118" s="195">
        <f>Тарификатор!B112</f>
        <v>0</v>
      </c>
      <c r="C118" s="191" t="str">
        <f>IF('Расчет ФОТ'!Y118&gt;0,'Расчет ФОТ'!Y118,"")</f>
        <v/>
      </c>
      <c r="D118" s="191" t="str">
        <f t="shared" si="2"/>
        <v/>
      </c>
      <c r="E118" s="191" t="str">
        <f>IF(Тарификатор!C112&gt;0,Тарификатор!C112,"")</f>
        <v/>
      </c>
      <c r="F118" s="193" t="str">
        <f>IF(Тарификатор!D112&gt;0,Тарификатор!D112,"")</f>
        <v/>
      </c>
    </row>
    <row r="119" spans="2:6" x14ac:dyDescent="0.25">
      <c r="B119" s="195">
        <f>Тарификатор!B113</f>
        <v>0</v>
      </c>
      <c r="C119" s="191" t="str">
        <f>IF('Расчет ФОТ'!Y119&gt;0,'Расчет ФОТ'!Y119,"")</f>
        <v/>
      </c>
      <c r="D119" s="191" t="str">
        <f t="shared" si="2"/>
        <v/>
      </c>
      <c r="E119" s="191" t="str">
        <f>IF(Тарификатор!C113&gt;0,Тарификатор!C113,"")</f>
        <v/>
      </c>
      <c r="F119" s="193" t="str">
        <f>IF(Тарификатор!D113&gt;0,Тарификатор!D113,"")</f>
        <v/>
      </c>
    </row>
    <row r="120" spans="2:6" x14ac:dyDescent="0.25">
      <c r="B120" s="195">
        <f>Тарификатор!B114</f>
        <v>0</v>
      </c>
      <c r="C120" s="191" t="str">
        <f>IF('Расчет ФОТ'!Y120&gt;0,'Расчет ФОТ'!Y120,"")</f>
        <v/>
      </c>
      <c r="D120" s="191" t="str">
        <f t="shared" si="2"/>
        <v/>
      </c>
      <c r="E120" s="191" t="str">
        <f>IF(Тарификатор!C114&gt;0,Тарификатор!C114,"")</f>
        <v/>
      </c>
      <c r="F120" s="193" t="str">
        <f>IF(Тарификатор!D114&gt;0,Тарификатор!D114,"")</f>
        <v/>
      </c>
    </row>
    <row r="121" spans="2:6" x14ac:dyDescent="0.25">
      <c r="B121" s="195">
        <f>Тарификатор!B115</f>
        <v>0</v>
      </c>
      <c r="C121" s="191" t="str">
        <f>IF('Расчет ФОТ'!Y121&gt;0,'Расчет ФОТ'!Y121,"")</f>
        <v/>
      </c>
      <c r="D121" s="191" t="str">
        <f t="shared" si="2"/>
        <v/>
      </c>
      <c r="E121" s="191" t="str">
        <f>IF(Тарификатор!C115&gt;0,Тарификатор!C115,"")</f>
        <v/>
      </c>
      <c r="F121" s="193" t="str">
        <f>IF(Тарификатор!D115&gt;0,Тарификатор!D115,"")</f>
        <v/>
      </c>
    </row>
    <row r="122" spans="2:6" x14ac:dyDescent="0.25">
      <c r="B122" s="195">
        <f>Тарификатор!B116</f>
        <v>0</v>
      </c>
      <c r="C122" s="191" t="str">
        <f>IF('Расчет ФОТ'!Y122&gt;0,'Расчет ФОТ'!Y122,"")</f>
        <v/>
      </c>
      <c r="D122" s="191" t="str">
        <f t="shared" si="2"/>
        <v/>
      </c>
      <c r="E122" s="191" t="str">
        <f>IF(Тарификатор!C116&gt;0,Тарификатор!C116,"")</f>
        <v/>
      </c>
      <c r="F122" s="193" t="str">
        <f>IF(Тарификатор!D116&gt;0,Тарификатор!D116,"")</f>
        <v/>
      </c>
    </row>
    <row r="123" spans="2:6" x14ac:dyDescent="0.25">
      <c r="B123" s="195">
        <f>Тарификатор!B117</f>
        <v>0</v>
      </c>
      <c r="C123" s="191" t="str">
        <f>IF('Расчет ФОТ'!Y123&gt;0,'Расчет ФОТ'!Y123,"")</f>
        <v/>
      </c>
      <c r="D123" s="191" t="str">
        <f t="shared" si="2"/>
        <v/>
      </c>
      <c r="E123" s="191" t="str">
        <f>IF(Тарификатор!C117&gt;0,Тарификатор!C117,"")</f>
        <v/>
      </c>
      <c r="F123" s="193" t="str">
        <f>IF(Тарификатор!D117&gt;0,Тарификатор!D117,"")</f>
        <v/>
      </c>
    </row>
    <row r="124" spans="2:6" x14ac:dyDescent="0.25">
      <c r="B124" s="195">
        <f>Тарификатор!B118</f>
        <v>0</v>
      </c>
      <c r="C124" s="191" t="str">
        <f>IF('Расчет ФОТ'!Y124&gt;0,'Расчет ФОТ'!Y124,"")</f>
        <v/>
      </c>
      <c r="D124" s="191" t="str">
        <f t="shared" si="2"/>
        <v/>
      </c>
      <c r="E124" s="191" t="str">
        <f>IF(Тарификатор!C118&gt;0,Тарификатор!C118,"")</f>
        <v/>
      </c>
      <c r="F124" s="193" t="str">
        <f>IF(Тарификатор!D118&gt;0,Тарификатор!D118,"")</f>
        <v/>
      </c>
    </row>
    <row r="125" spans="2:6" x14ac:dyDescent="0.25">
      <c r="B125" s="195">
        <f>Тарификатор!B119</f>
        <v>0</v>
      </c>
      <c r="C125" s="191" t="str">
        <f>IF('Расчет ФОТ'!Y125&gt;0,'Расчет ФОТ'!Y125,"")</f>
        <v/>
      </c>
      <c r="D125" s="191" t="str">
        <f t="shared" si="2"/>
        <v/>
      </c>
      <c r="E125" s="191" t="str">
        <f>IF(Тарификатор!C119&gt;0,Тарификатор!C119,"")</f>
        <v/>
      </c>
      <c r="F125" s="193" t="str">
        <f>IF(Тарификатор!D119&gt;0,Тарификатор!D119,"")</f>
        <v/>
      </c>
    </row>
    <row r="126" spans="2:6" x14ac:dyDescent="0.25">
      <c r="B126" s="195">
        <f>Тарификатор!B120</f>
        <v>0</v>
      </c>
      <c r="C126" s="191" t="str">
        <f>IF('Расчет ФОТ'!Y126&gt;0,'Расчет ФОТ'!Y126,"")</f>
        <v/>
      </c>
      <c r="D126" s="191" t="str">
        <f t="shared" si="2"/>
        <v/>
      </c>
      <c r="E126" s="191" t="str">
        <f>IF(Тарификатор!C120&gt;0,Тарификатор!C120,"")</f>
        <v/>
      </c>
      <c r="F126" s="193" t="str">
        <f>IF(Тарификатор!D120&gt;0,Тарификатор!D120,"")</f>
        <v/>
      </c>
    </row>
    <row r="127" spans="2:6" x14ac:dyDescent="0.25">
      <c r="B127" s="195">
        <f>Тарификатор!B121</f>
        <v>0</v>
      </c>
      <c r="C127" s="191" t="str">
        <f>IF('Расчет ФОТ'!Y127&gt;0,'Расчет ФОТ'!Y127,"")</f>
        <v/>
      </c>
      <c r="D127" s="191" t="str">
        <f t="shared" si="2"/>
        <v/>
      </c>
      <c r="E127" s="191" t="str">
        <f>IF(Тарификатор!C121&gt;0,Тарификатор!C121,"")</f>
        <v/>
      </c>
      <c r="F127" s="193" t="str">
        <f>IF(Тарификатор!D121&gt;0,Тарификатор!D121,"")</f>
        <v/>
      </c>
    </row>
    <row r="128" spans="2:6" x14ac:dyDescent="0.25">
      <c r="B128" s="195">
        <f>Тарификатор!B122</f>
        <v>0</v>
      </c>
      <c r="C128" s="191" t="str">
        <f>IF('Расчет ФОТ'!Y128&gt;0,'Расчет ФОТ'!Y128,"")</f>
        <v/>
      </c>
      <c r="D128" s="191" t="str">
        <f t="shared" si="2"/>
        <v/>
      </c>
      <c r="E128" s="191" t="str">
        <f>IF(Тарификатор!C122&gt;0,Тарификатор!C122,"")</f>
        <v/>
      </c>
      <c r="F128" s="193" t="str">
        <f>IF(Тарификатор!D122&gt;0,Тарификатор!D122,"")</f>
        <v/>
      </c>
    </row>
    <row r="129" spans="2:6" x14ac:dyDescent="0.25">
      <c r="B129" s="195">
        <f>Тарификатор!B123</f>
        <v>0</v>
      </c>
      <c r="C129" s="191" t="str">
        <f>IF('Расчет ФОТ'!Y129&gt;0,'Расчет ФОТ'!Y129,"")</f>
        <v/>
      </c>
      <c r="D129" s="191" t="str">
        <f t="shared" si="2"/>
        <v/>
      </c>
      <c r="E129" s="191" t="str">
        <f>IF(Тарификатор!C123&gt;0,Тарификатор!C123,"")</f>
        <v/>
      </c>
      <c r="F129" s="193" t="str">
        <f>IF(Тарификатор!D123&gt;0,Тарификатор!D123,"")</f>
        <v/>
      </c>
    </row>
    <row r="130" spans="2:6" x14ac:dyDescent="0.25">
      <c r="B130" s="195">
        <f>Тарификатор!B124</f>
        <v>0</v>
      </c>
      <c r="C130" s="191" t="str">
        <f>IF('Расчет ФОТ'!Y130&gt;0,'Расчет ФОТ'!Y130,"")</f>
        <v/>
      </c>
      <c r="D130" s="191" t="str">
        <f t="shared" si="2"/>
        <v/>
      </c>
      <c r="E130" s="191" t="str">
        <f>IF(Тарификатор!C124&gt;0,Тарификатор!C124,"")</f>
        <v/>
      </c>
      <c r="F130" s="193" t="str">
        <f>IF(Тарификатор!D124&gt;0,Тарификатор!D124,"")</f>
        <v/>
      </c>
    </row>
    <row r="131" spans="2:6" x14ac:dyDescent="0.25">
      <c r="B131" s="195">
        <f>Тарификатор!B125</f>
        <v>0</v>
      </c>
      <c r="C131" s="191" t="str">
        <f>IF('Расчет ФОТ'!Y131&gt;0,'Расчет ФОТ'!Y131,"")</f>
        <v/>
      </c>
      <c r="D131" s="191" t="str">
        <f t="shared" si="2"/>
        <v/>
      </c>
      <c r="E131" s="191" t="str">
        <f>IF(Тарификатор!C125&gt;0,Тарификатор!C125,"")</f>
        <v/>
      </c>
      <c r="F131" s="193" t="str">
        <f>IF(Тарификатор!D125&gt;0,Тарификатор!D125,"")</f>
        <v/>
      </c>
    </row>
    <row r="132" spans="2:6" x14ac:dyDescent="0.25">
      <c r="B132" s="195">
        <f>Тарификатор!B126</f>
        <v>0</v>
      </c>
      <c r="C132" s="191" t="str">
        <f>IF('Расчет ФОТ'!Y132&gt;0,'Расчет ФОТ'!Y132,"")</f>
        <v/>
      </c>
      <c r="D132" s="191" t="str">
        <f t="shared" si="2"/>
        <v/>
      </c>
      <c r="E132" s="191" t="str">
        <f>IF(Тарификатор!C126&gt;0,Тарификатор!C126,"")</f>
        <v/>
      </c>
      <c r="F132" s="193" t="str">
        <f>IF(Тарификатор!D126&gt;0,Тарификатор!D126,"")</f>
        <v/>
      </c>
    </row>
    <row r="133" spans="2:6" x14ac:dyDescent="0.25">
      <c r="B133" s="195">
        <f>Тарификатор!B127</f>
        <v>0</v>
      </c>
      <c r="C133" s="191" t="str">
        <f>IF('Расчет ФОТ'!Y133&gt;0,'Расчет ФОТ'!Y133,"")</f>
        <v/>
      </c>
      <c r="D133" s="191" t="str">
        <f t="shared" si="2"/>
        <v/>
      </c>
      <c r="E133" s="191" t="str">
        <f>IF(Тарификатор!C127&gt;0,Тарификатор!C127,"")</f>
        <v/>
      </c>
      <c r="F133" s="193" t="str">
        <f>IF(Тарификатор!D127&gt;0,Тарификатор!D127,"")</f>
        <v/>
      </c>
    </row>
    <row r="134" spans="2:6" x14ac:dyDescent="0.25">
      <c r="B134" s="195">
        <f>Тарификатор!B128</f>
        <v>0</v>
      </c>
      <c r="C134" s="191" t="str">
        <f>IF('Расчет ФОТ'!Y134&gt;0,'Расчет ФОТ'!Y134,"")</f>
        <v/>
      </c>
      <c r="D134" s="191" t="str">
        <f t="shared" si="2"/>
        <v/>
      </c>
      <c r="E134" s="191" t="str">
        <f>IF(Тарификатор!C128&gt;0,Тарификатор!C128,"")</f>
        <v/>
      </c>
      <c r="F134" s="193" t="str">
        <f>IF(Тарификатор!D128&gt;0,Тарификатор!D128,"")</f>
        <v/>
      </c>
    </row>
    <row r="135" spans="2:6" x14ac:dyDescent="0.25">
      <c r="B135" s="195">
        <f>Тарификатор!B129</f>
        <v>0</v>
      </c>
      <c r="C135" s="191" t="str">
        <f>IF('Расчет ФОТ'!Y135&gt;0,'Расчет ФОТ'!Y135,"")</f>
        <v/>
      </c>
      <c r="D135" s="191" t="str">
        <f t="shared" si="2"/>
        <v/>
      </c>
      <c r="E135" s="191" t="str">
        <f>IF(Тарификатор!C129&gt;0,Тарификатор!C129,"")</f>
        <v/>
      </c>
      <c r="F135" s="193" t="str">
        <f>IF(Тарификатор!D129&gt;0,Тарификатор!D129,"")</f>
        <v/>
      </c>
    </row>
    <row r="136" spans="2:6" x14ac:dyDescent="0.25">
      <c r="B136" s="195">
        <f>Тарификатор!B130</f>
        <v>0</v>
      </c>
      <c r="C136" s="191" t="str">
        <f>IF('Расчет ФОТ'!Y136&gt;0,'Расчет ФОТ'!Y136,"")</f>
        <v/>
      </c>
      <c r="D136" s="191" t="str">
        <f t="shared" si="2"/>
        <v/>
      </c>
      <c r="E136" s="191" t="str">
        <f>IF(Тарификатор!C130&gt;0,Тарификатор!C130,"")</f>
        <v/>
      </c>
      <c r="F136" s="193" t="str">
        <f>IF(Тарификатор!D130&gt;0,Тарификатор!D130,"")</f>
        <v/>
      </c>
    </row>
    <row r="137" spans="2:6" x14ac:dyDescent="0.25">
      <c r="B137" s="195">
        <f>Тарификатор!B131</f>
        <v>0</v>
      </c>
      <c r="C137" s="191" t="str">
        <f>IF('Расчет ФОТ'!Y137&gt;0,'Расчет ФОТ'!Y137,"")</f>
        <v/>
      </c>
      <c r="D137" s="191" t="str">
        <f t="shared" si="2"/>
        <v/>
      </c>
      <c r="E137" s="191" t="str">
        <f>IF(Тарификатор!C131&gt;0,Тарификатор!C131,"")</f>
        <v/>
      </c>
      <c r="F137" s="193" t="str">
        <f>IF(Тарификатор!D131&gt;0,Тарификатор!D131,"")</f>
        <v/>
      </c>
    </row>
    <row r="138" spans="2:6" x14ac:dyDescent="0.25">
      <c r="B138" s="195">
        <f>Тарификатор!B132</f>
        <v>0</v>
      </c>
      <c r="C138" s="191" t="str">
        <f>IF('Расчет ФОТ'!Y138&gt;0,'Расчет ФОТ'!Y138,"")</f>
        <v/>
      </c>
      <c r="D138" s="191" t="str">
        <f t="shared" si="2"/>
        <v/>
      </c>
      <c r="E138" s="191" t="str">
        <f>IF(Тарификатор!C132&gt;0,Тарификатор!C132,"")</f>
        <v/>
      </c>
      <c r="F138" s="193" t="str">
        <f>IF(Тарификатор!D132&gt;0,Тарификатор!D132,"")</f>
        <v/>
      </c>
    </row>
    <row r="139" spans="2:6" x14ac:dyDescent="0.25">
      <c r="B139" s="195">
        <f>Тарификатор!B133</f>
        <v>0</v>
      </c>
      <c r="C139" s="191" t="str">
        <f>IF('Расчет ФОТ'!Y139&gt;0,'Расчет ФОТ'!Y139,"")</f>
        <v/>
      </c>
      <c r="D139" s="191" t="str">
        <f t="shared" si="2"/>
        <v/>
      </c>
      <c r="E139" s="191" t="str">
        <f>IF(Тарификатор!C133&gt;0,Тарификатор!C133,"")</f>
        <v/>
      </c>
      <c r="F139" s="193" t="str">
        <f>IF(Тарификатор!D133&gt;0,Тарификатор!D133,"")</f>
        <v/>
      </c>
    </row>
    <row r="140" spans="2:6" x14ac:dyDescent="0.25">
      <c r="B140" s="195">
        <f>Тарификатор!B134</f>
        <v>0</v>
      </c>
      <c r="C140" s="191" t="str">
        <f>IF('Расчет ФОТ'!Y140&gt;0,'Расчет ФОТ'!Y140,"")</f>
        <v/>
      </c>
      <c r="D140" s="191" t="str">
        <f t="shared" si="2"/>
        <v/>
      </c>
      <c r="E140" s="191" t="str">
        <f>IF(Тарификатор!C134&gt;0,Тарификатор!C134,"")</f>
        <v/>
      </c>
      <c r="F140" s="193" t="str">
        <f>IF(Тарификатор!D134&gt;0,Тарификатор!D134,"")</f>
        <v/>
      </c>
    </row>
    <row r="141" spans="2:6" x14ac:dyDescent="0.25">
      <c r="B141" s="195">
        <f>Тарификатор!B135</f>
        <v>0</v>
      </c>
      <c r="C141" s="191" t="str">
        <f>IF('Расчет ФОТ'!Y141&gt;0,'Расчет ФОТ'!Y141,"")</f>
        <v/>
      </c>
      <c r="D141" s="191" t="str">
        <f t="shared" si="2"/>
        <v/>
      </c>
      <c r="E141" s="191" t="str">
        <f>IF(Тарификатор!C135&gt;0,Тарификатор!C135,"")</f>
        <v/>
      </c>
      <c r="F141" s="193" t="str">
        <f>IF(Тарификатор!D135&gt;0,Тарификатор!D135,"")</f>
        <v/>
      </c>
    </row>
    <row r="142" spans="2:6" x14ac:dyDescent="0.25">
      <c r="B142" s="195">
        <f>Тарификатор!B136</f>
        <v>0</v>
      </c>
      <c r="C142" s="191" t="str">
        <f>IF('Расчет ФОТ'!Y142&gt;0,'Расчет ФОТ'!Y142,"")</f>
        <v/>
      </c>
      <c r="D142" s="191" t="str">
        <f t="shared" si="2"/>
        <v/>
      </c>
      <c r="E142" s="191" t="str">
        <f>IF(Тарификатор!C136&gt;0,Тарификатор!C136,"")</f>
        <v/>
      </c>
      <c r="F142" s="193" t="str">
        <f>IF(Тарификатор!D136&gt;0,Тарификатор!D136,"")</f>
        <v/>
      </c>
    </row>
    <row r="143" spans="2:6" x14ac:dyDescent="0.25">
      <c r="B143" s="195">
        <f>Тарификатор!B137</f>
        <v>0</v>
      </c>
      <c r="C143" s="191" t="str">
        <f>IF('Расчет ФОТ'!Y143&gt;0,'Расчет ФОТ'!Y143,"")</f>
        <v/>
      </c>
      <c r="D143" s="191" t="str">
        <f t="shared" si="2"/>
        <v/>
      </c>
      <c r="E143" s="191" t="str">
        <f>IF(Тарификатор!C137&gt;0,Тарификатор!C137,"")</f>
        <v/>
      </c>
      <c r="F143" s="193" t="str">
        <f>IF(Тарификатор!D137&gt;0,Тарификатор!D137,"")</f>
        <v/>
      </c>
    </row>
    <row r="144" spans="2:6" x14ac:dyDescent="0.25">
      <c r="B144" s="195">
        <f>Тарификатор!B138</f>
        <v>0</v>
      </c>
      <c r="C144" s="191" t="str">
        <f>IF('Расчет ФОТ'!Y144&gt;0,'Расчет ФОТ'!Y144,"")</f>
        <v/>
      </c>
      <c r="D144" s="191" t="str">
        <f t="shared" si="2"/>
        <v/>
      </c>
      <c r="E144" s="191" t="str">
        <f>IF(Тарификатор!C138&gt;0,Тарификатор!C138,"")</f>
        <v/>
      </c>
      <c r="F144" s="193" t="str">
        <f>IF(Тарификатор!D138&gt;0,Тарификатор!D138,"")</f>
        <v/>
      </c>
    </row>
    <row r="145" spans="2:6" x14ac:dyDescent="0.25">
      <c r="B145" s="195">
        <f>Тарификатор!B139</f>
        <v>0</v>
      </c>
      <c r="C145" s="191" t="str">
        <f>IF('Расчет ФОТ'!Y145&gt;0,'Расчет ФОТ'!Y145,"")</f>
        <v/>
      </c>
      <c r="D145" s="191" t="str">
        <f t="shared" ref="D145:D208" si="3">IF(E145="","",E145-C145)</f>
        <v/>
      </c>
      <c r="E145" s="191" t="str">
        <f>IF(Тарификатор!C139&gt;0,Тарификатор!C139,"")</f>
        <v/>
      </c>
      <c r="F145" s="193" t="str">
        <f>IF(Тарификатор!D139&gt;0,Тарификатор!D139,"")</f>
        <v/>
      </c>
    </row>
    <row r="146" spans="2:6" x14ac:dyDescent="0.25">
      <c r="B146" s="195">
        <f>Тарификатор!B140</f>
        <v>0</v>
      </c>
      <c r="C146" s="191" t="str">
        <f>IF('Расчет ФОТ'!Y146&gt;0,'Расчет ФОТ'!Y146,"")</f>
        <v/>
      </c>
      <c r="D146" s="191" t="str">
        <f t="shared" si="3"/>
        <v/>
      </c>
      <c r="E146" s="191" t="str">
        <f>IF(Тарификатор!C140&gt;0,Тарификатор!C140,"")</f>
        <v/>
      </c>
      <c r="F146" s="193" t="str">
        <f>IF(Тарификатор!D140&gt;0,Тарификатор!D140,"")</f>
        <v/>
      </c>
    </row>
    <row r="147" spans="2:6" x14ac:dyDescent="0.25">
      <c r="B147" s="195">
        <f>Тарификатор!B141</f>
        <v>0</v>
      </c>
      <c r="C147" s="191" t="str">
        <f>IF('Расчет ФОТ'!Y147&gt;0,'Расчет ФОТ'!Y147,"")</f>
        <v/>
      </c>
      <c r="D147" s="191" t="str">
        <f t="shared" si="3"/>
        <v/>
      </c>
      <c r="E147" s="191" t="str">
        <f>IF(Тарификатор!C141&gt;0,Тарификатор!C141,"")</f>
        <v/>
      </c>
      <c r="F147" s="193" t="str">
        <f>IF(Тарификатор!D141&gt;0,Тарификатор!D141,"")</f>
        <v/>
      </c>
    </row>
    <row r="148" spans="2:6" x14ac:dyDescent="0.25">
      <c r="B148" s="195">
        <f>Тарификатор!B142</f>
        <v>0</v>
      </c>
      <c r="C148" s="191" t="str">
        <f>IF('Расчет ФОТ'!Y148&gt;0,'Расчет ФОТ'!Y148,"")</f>
        <v/>
      </c>
      <c r="D148" s="191" t="str">
        <f t="shared" si="3"/>
        <v/>
      </c>
      <c r="E148" s="191" t="str">
        <f>IF(Тарификатор!C142&gt;0,Тарификатор!C142,"")</f>
        <v/>
      </c>
      <c r="F148" s="193" t="str">
        <f>IF(Тарификатор!D142&gt;0,Тарификатор!D142,"")</f>
        <v/>
      </c>
    </row>
    <row r="149" spans="2:6" x14ac:dyDescent="0.25">
      <c r="B149" s="195">
        <f>Тарификатор!B143</f>
        <v>0</v>
      </c>
      <c r="C149" s="191" t="str">
        <f>IF('Расчет ФОТ'!Y149&gt;0,'Расчет ФОТ'!Y149,"")</f>
        <v/>
      </c>
      <c r="D149" s="191" t="str">
        <f t="shared" si="3"/>
        <v/>
      </c>
      <c r="E149" s="191" t="str">
        <f>IF(Тарификатор!C143&gt;0,Тарификатор!C143,"")</f>
        <v/>
      </c>
      <c r="F149" s="193" t="str">
        <f>IF(Тарификатор!D143&gt;0,Тарификатор!D143,"")</f>
        <v/>
      </c>
    </row>
    <row r="150" spans="2:6" x14ac:dyDescent="0.25">
      <c r="B150" s="195">
        <f>Тарификатор!B144</f>
        <v>0</v>
      </c>
      <c r="C150" s="191" t="str">
        <f>IF('Расчет ФОТ'!Y150&gt;0,'Расчет ФОТ'!Y150,"")</f>
        <v/>
      </c>
      <c r="D150" s="191" t="str">
        <f t="shared" si="3"/>
        <v/>
      </c>
      <c r="E150" s="191" t="str">
        <f>IF(Тарификатор!C144&gt;0,Тарификатор!C144,"")</f>
        <v/>
      </c>
      <c r="F150" s="193" t="str">
        <f>IF(Тарификатор!D144&gt;0,Тарификатор!D144,"")</f>
        <v/>
      </c>
    </row>
    <row r="151" spans="2:6" x14ac:dyDescent="0.25">
      <c r="B151" s="195">
        <f>Тарификатор!B145</f>
        <v>0</v>
      </c>
      <c r="C151" s="191" t="str">
        <f>IF('Расчет ФОТ'!Y151&gt;0,'Расчет ФОТ'!Y151,"")</f>
        <v/>
      </c>
      <c r="D151" s="191" t="str">
        <f t="shared" si="3"/>
        <v/>
      </c>
      <c r="E151" s="191" t="str">
        <f>IF(Тарификатор!C145&gt;0,Тарификатор!C145,"")</f>
        <v/>
      </c>
      <c r="F151" s="193" t="str">
        <f>IF(Тарификатор!D145&gt;0,Тарификатор!D145,"")</f>
        <v/>
      </c>
    </row>
    <row r="152" spans="2:6" x14ac:dyDescent="0.25">
      <c r="B152" s="195">
        <f>Тарификатор!B146</f>
        <v>0</v>
      </c>
      <c r="C152" s="191" t="str">
        <f>IF('Расчет ФОТ'!Y152&gt;0,'Расчет ФОТ'!Y152,"")</f>
        <v/>
      </c>
      <c r="D152" s="191" t="str">
        <f t="shared" si="3"/>
        <v/>
      </c>
      <c r="E152" s="191" t="str">
        <f>IF(Тарификатор!C146&gt;0,Тарификатор!C146,"")</f>
        <v/>
      </c>
      <c r="F152" s="193" t="str">
        <f>IF(Тарификатор!D146&gt;0,Тарификатор!D146,"")</f>
        <v/>
      </c>
    </row>
    <row r="153" spans="2:6" x14ac:dyDescent="0.25">
      <c r="B153" s="195">
        <f>Тарификатор!B147</f>
        <v>0</v>
      </c>
      <c r="C153" s="191" t="str">
        <f>IF('Расчет ФОТ'!Y153&gt;0,'Расчет ФОТ'!Y153,"")</f>
        <v/>
      </c>
      <c r="D153" s="191" t="str">
        <f t="shared" si="3"/>
        <v/>
      </c>
      <c r="E153" s="191" t="str">
        <f>IF(Тарификатор!C147&gt;0,Тарификатор!C147,"")</f>
        <v/>
      </c>
      <c r="F153" s="193" t="str">
        <f>IF(Тарификатор!D147&gt;0,Тарификатор!D147,"")</f>
        <v/>
      </c>
    </row>
    <row r="154" spans="2:6" x14ac:dyDescent="0.25">
      <c r="B154" s="195">
        <f>Тарификатор!B148</f>
        <v>0</v>
      </c>
      <c r="C154" s="191" t="str">
        <f>IF('Расчет ФОТ'!Y154&gt;0,'Расчет ФОТ'!Y154,"")</f>
        <v/>
      </c>
      <c r="D154" s="191" t="str">
        <f t="shared" si="3"/>
        <v/>
      </c>
      <c r="E154" s="191" t="str">
        <f>IF(Тарификатор!C148&gt;0,Тарификатор!C148,"")</f>
        <v/>
      </c>
      <c r="F154" s="193" t="str">
        <f>IF(Тарификатор!D148&gt;0,Тарификатор!D148,"")</f>
        <v/>
      </c>
    </row>
    <row r="155" spans="2:6" x14ac:dyDescent="0.25">
      <c r="B155" s="195">
        <f>Тарификатор!B149</f>
        <v>0</v>
      </c>
      <c r="C155" s="191" t="str">
        <f>IF('Расчет ФОТ'!Y155&gt;0,'Расчет ФОТ'!Y155,"")</f>
        <v/>
      </c>
      <c r="D155" s="191" t="str">
        <f t="shared" si="3"/>
        <v/>
      </c>
      <c r="E155" s="191" t="str">
        <f>IF(Тарификатор!C149&gt;0,Тарификатор!C149,"")</f>
        <v/>
      </c>
      <c r="F155" s="193" t="str">
        <f>IF(Тарификатор!D149&gt;0,Тарификатор!D149,"")</f>
        <v/>
      </c>
    </row>
    <row r="156" spans="2:6" x14ac:dyDescent="0.25">
      <c r="B156" s="195">
        <f>Тарификатор!B150</f>
        <v>0</v>
      </c>
      <c r="C156" s="191" t="str">
        <f>IF('Расчет ФОТ'!Y156&gt;0,'Расчет ФОТ'!Y156,"")</f>
        <v/>
      </c>
      <c r="D156" s="191" t="str">
        <f t="shared" si="3"/>
        <v/>
      </c>
      <c r="E156" s="191" t="str">
        <f>IF(Тарификатор!C150&gt;0,Тарификатор!C150,"")</f>
        <v/>
      </c>
      <c r="F156" s="193" t="str">
        <f>IF(Тарификатор!D150&gt;0,Тарификатор!D150,"")</f>
        <v/>
      </c>
    </row>
    <row r="157" spans="2:6" x14ac:dyDescent="0.25">
      <c r="B157" s="195">
        <f>Тарификатор!B151</f>
        <v>0</v>
      </c>
      <c r="C157" s="191" t="str">
        <f>IF('Расчет ФОТ'!Y157&gt;0,'Расчет ФОТ'!Y157,"")</f>
        <v/>
      </c>
      <c r="D157" s="191" t="str">
        <f t="shared" si="3"/>
        <v/>
      </c>
      <c r="E157" s="191" t="str">
        <f>IF(Тарификатор!C151&gt;0,Тарификатор!C151,"")</f>
        <v/>
      </c>
      <c r="F157" s="193" t="str">
        <f>IF(Тарификатор!D151&gt;0,Тарификатор!D151,"")</f>
        <v/>
      </c>
    </row>
    <row r="158" spans="2:6" x14ac:dyDescent="0.25">
      <c r="B158" s="195">
        <f>Тарификатор!B152</f>
        <v>0</v>
      </c>
      <c r="C158" s="191" t="str">
        <f>IF('Расчет ФОТ'!Y158&gt;0,'Расчет ФОТ'!Y158,"")</f>
        <v/>
      </c>
      <c r="D158" s="191" t="str">
        <f t="shared" si="3"/>
        <v/>
      </c>
      <c r="E158" s="191" t="str">
        <f>IF(Тарификатор!C152&gt;0,Тарификатор!C152,"")</f>
        <v/>
      </c>
      <c r="F158" s="193" t="str">
        <f>IF(Тарификатор!D152&gt;0,Тарификатор!D152,"")</f>
        <v/>
      </c>
    </row>
    <row r="159" spans="2:6" x14ac:dyDescent="0.25">
      <c r="B159" s="195">
        <f>Тарификатор!B153</f>
        <v>0</v>
      </c>
      <c r="C159" s="191" t="str">
        <f>IF('Расчет ФОТ'!Y159&gt;0,'Расчет ФОТ'!Y159,"")</f>
        <v/>
      </c>
      <c r="D159" s="191" t="str">
        <f t="shared" si="3"/>
        <v/>
      </c>
      <c r="E159" s="191" t="str">
        <f>IF(Тарификатор!C153&gt;0,Тарификатор!C153,"")</f>
        <v/>
      </c>
      <c r="F159" s="193" t="str">
        <f>IF(Тарификатор!D153&gt;0,Тарификатор!D153,"")</f>
        <v/>
      </c>
    </row>
    <row r="160" spans="2:6" x14ac:dyDescent="0.25">
      <c r="B160" s="195">
        <f>Тарификатор!B154</f>
        <v>0</v>
      </c>
      <c r="C160" s="191" t="str">
        <f>IF('Расчет ФОТ'!Y160&gt;0,'Расчет ФОТ'!Y160,"")</f>
        <v/>
      </c>
      <c r="D160" s="191" t="str">
        <f t="shared" si="3"/>
        <v/>
      </c>
      <c r="E160" s="191" t="str">
        <f>IF(Тарификатор!C154&gt;0,Тарификатор!C154,"")</f>
        <v/>
      </c>
      <c r="F160" s="193" t="str">
        <f>IF(Тарификатор!D154&gt;0,Тарификатор!D154,"")</f>
        <v/>
      </c>
    </row>
    <row r="161" spans="2:6" x14ac:dyDescent="0.25">
      <c r="B161" s="195">
        <f>Тарификатор!B155</f>
        <v>0</v>
      </c>
      <c r="C161" s="191" t="str">
        <f>IF('Расчет ФОТ'!Y161&gt;0,'Расчет ФОТ'!Y161,"")</f>
        <v/>
      </c>
      <c r="D161" s="191" t="str">
        <f t="shared" si="3"/>
        <v/>
      </c>
      <c r="E161" s="191" t="str">
        <f>IF(Тарификатор!C155&gt;0,Тарификатор!C155,"")</f>
        <v/>
      </c>
      <c r="F161" s="193" t="str">
        <f>IF(Тарификатор!D155&gt;0,Тарификатор!D155,"")</f>
        <v/>
      </c>
    </row>
    <row r="162" spans="2:6" x14ac:dyDescent="0.25">
      <c r="B162" s="195">
        <f>Тарификатор!B156</f>
        <v>0</v>
      </c>
      <c r="C162" s="191" t="str">
        <f>IF('Расчет ФОТ'!Y162&gt;0,'Расчет ФОТ'!Y162,"")</f>
        <v/>
      </c>
      <c r="D162" s="191" t="str">
        <f t="shared" si="3"/>
        <v/>
      </c>
      <c r="E162" s="191" t="str">
        <f>IF(Тарификатор!C156&gt;0,Тарификатор!C156,"")</f>
        <v/>
      </c>
      <c r="F162" s="193" t="str">
        <f>IF(Тарификатор!D156&gt;0,Тарификатор!D156,"")</f>
        <v/>
      </c>
    </row>
    <row r="163" spans="2:6" x14ac:dyDescent="0.25">
      <c r="B163" s="195">
        <f>Тарификатор!B157</f>
        <v>0</v>
      </c>
      <c r="C163" s="191" t="str">
        <f>IF('Расчет ФОТ'!Y163&gt;0,'Расчет ФОТ'!Y163,"")</f>
        <v/>
      </c>
      <c r="D163" s="191" t="str">
        <f t="shared" si="3"/>
        <v/>
      </c>
      <c r="E163" s="191" t="str">
        <f>IF(Тарификатор!C157&gt;0,Тарификатор!C157,"")</f>
        <v/>
      </c>
      <c r="F163" s="193" t="str">
        <f>IF(Тарификатор!D157&gt;0,Тарификатор!D157,"")</f>
        <v/>
      </c>
    </row>
    <row r="164" spans="2:6" x14ac:dyDescent="0.25">
      <c r="B164" s="195">
        <f>Тарификатор!B158</f>
        <v>0</v>
      </c>
      <c r="C164" s="191" t="str">
        <f>IF('Расчет ФОТ'!Y164&gt;0,'Расчет ФОТ'!Y164,"")</f>
        <v/>
      </c>
      <c r="D164" s="191" t="str">
        <f t="shared" si="3"/>
        <v/>
      </c>
      <c r="E164" s="191" t="str">
        <f>IF(Тарификатор!C158&gt;0,Тарификатор!C158,"")</f>
        <v/>
      </c>
      <c r="F164" s="193" t="str">
        <f>IF(Тарификатор!D158&gt;0,Тарификатор!D158,"")</f>
        <v/>
      </c>
    </row>
    <row r="165" spans="2:6" x14ac:dyDescent="0.25">
      <c r="B165" s="195">
        <f>Тарификатор!B159</f>
        <v>0</v>
      </c>
      <c r="C165" s="191" t="str">
        <f>IF('Расчет ФОТ'!Y165&gt;0,'Расчет ФОТ'!Y165,"")</f>
        <v/>
      </c>
      <c r="D165" s="191" t="str">
        <f t="shared" si="3"/>
        <v/>
      </c>
      <c r="E165" s="191" t="str">
        <f>IF(Тарификатор!C159&gt;0,Тарификатор!C159,"")</f>
        <v/>
      </c>
      <c r="F165" s="193" t="str">
        <f>IF(Тарификатор!D159&gt;0,Тарификатор!D159,"")</f>
        <v/>
      </c>
    </row>
    <row r="166" spans="2:6" x14ac:dyDescent="0.25">
      <c r="B166" s="195">
        <f>Тарификатор!B160</f>
        <v>0</v>
      </c>
      <c r="C166" s="191" t="str">
        <f>IF('Расчет ФОТ'!Y166&gt;0,'Расчет ФОТ'!Y166,"")</f>
        <v/>
      </c>
      <c r="D166" s="191" t="str">
        <f t="shared" si="3"/>
        <v/>
      </c>
      <c r="E166" s="191" t="str">
        <f>IF(Тарификатор!C160&gt;0,Тарификатор!C160,"")</f>
        <v/>
      </c>
      <c r="F166" s="193" t="str">
        <f>IF(Тарификатор!D160&gt;0,Тарификатор!D160,"")</f>
        <v/>
      </c>
    </row>
    <row r="167" spans="2:6" x14ac:dyDescent="0.25">
      <c r="B167" s="195">
        <f>Тарификатор!B161</f>
        <v>0</v>
      </c>
      <c r="C167" s="191" t="str">
        <f>IF('Расчет ФОТ'!Y167&gt;0,'Расчет ФОТ'!Y167,"")</f>
        <v/>
      </c>
      <c r="D167" s="191" t="str">
        <f t="shared" si="3"/>
        <v/>
      </c>
      <c r="E167" s="191" t="str">
        <f>IF(Тарификатор!C161&gt;0,Тарификатор!C161,"")</f>
        <v/>
      </c>
      <c r="F167" s="193" t="str">
        <f>IF(Тарификатор!D161&gt;0,Тарификатор!D161,"")</f>
        <v/>
      </c>
    </row>
    <row r="168" spans="2:6" x14ac:dyDescent="0.25">
      <c r="B168" s="195">
        <f>Тарификатор!B162</f>
        <v>0</v>
      </c>
      <c r="C168" s="191" t="str">
        <f>IF('Расчет ФОТ'!Y168&gt;0,'Расчет ФОТ'!Y168,"")</f>
        <v/>
      </c>
      <c r="D168" s="191" t="str">
        <f t="shared" si="3"/>
        <v/>
      </c>
      <c r="E168" s="191" t="str">
        <f>IF(Тарификатор!C162&gt;0,Тарификатор!C162,"")</f>
        <v/>
      </c>
      <c r="F168" s="193" t="str">
        <f>IF(Тарификатор!D162&gt;0,Тарификатор!D162,"")</f>
        <v/>
      </c>
    </row>
    <row r="169" spans="2:6" x14ac:dyDescent="0.25">
      <c r="B169" s="195">
        <f>Тарификатор!B163</f>
        <v>0</v>
      </c>
      <c r="C169" s="191" t="str">
        <f>IF('Расчет ФОТ'!Y169&gt;0,'Расчет ФОТ'!Y169,"")</f>
        <v/>
      </c>
      <c r="D169" s="191" t="str">
        <f t="shared" si="3"/>
        <v/>
      </c>
      <c r="E169" s="191" t="str">
        <f>IF(Тарификатор!C163&gt;0,Тарификатор!C163,"")</f>
        <v/>
      </c>
      <c r="F169" s="193" t="str">
        <f>IF(Тарификатор!D163&gt;0,Тарификатор!D163,"")</f>
        <v/>
      </c>
    </row>
    <row r="170" spans="2:6" x14ac:dyDescent="0.25">
      <c r="B170" s="195">
        <f>Тарификатор!B164</f>
        <v>0</v>
      </c>
      <c r="C170" s="191" t="str">
        <f>IF('Расчет ФОТ'!Y170&gt;0,'Расчет ФОТ'!Y170,"")</f>
        <v/>
      </c>
      <c r="D170" s="191" t="str">
        <f t="shared" si="3"/>
        <v/>
      </c>
      <c r="E170" s="191" t="str">
        <f>IF(Тарификатор!C164&gt;0,Тарификатор!C164,"")</f>
        <v/>
      </c>
      <c r="F170" s="193" t="str">
        <f>IF(Тарификатор!D164&gt;0,Тарификатор!D164,"")</f>
        <v/>
      </c>
    </row>
    <row r="171" spans="2:6" x14ac:dyDescent="0.25">
      <c r="B171" s="195">
        <f>Тарификатор!B165</f>
        <v>0</v>
      </c>
      <c r="C171" s="191" t="str">
        <f>IF('Расчет ФОТ'!Y171&gt;0,'Расчет ФОТ'!Y171,"")</f>
        <v/>
      </c>
      <c r="D171" s="191" t="str">
        <f t="shared" si="3"/>
        <v/>
      </c>
      <c r="E171" s="191" t="str">
        <f>IF(Тарификатор!C165&gt;0,Тарификатор!C165,"")</f>
        <v/>
      </c>
      <c r="F171" s="193" t="str">
        <f>IF(Тарификатор!D165&gt;0,Тарификатор!D165,"")</f>
        <v/>
      </c>
    </row>
    <row r="172" spans="2:6" x14ac:dyDescent="0.25">
      <c r="B172" s="195">
        <f>Тарификатор!B166</f>
        <v>0</v>
      </c>
      <c r="C172" s="191" t="str">
        <f>IF('Расчет ФОТ'!Y172&gt;0,'Расчет ФОТ'!Y172,"")</f>
        <v/>
      </c>
      <c r="D172" s="191" t="str">
        <f t="shared" si="3"/>
        <v/>
      </c>
      <c r="E172" s="191" t="str">
        <f>IF(Тарификатор!C166&gt;0,Тарификатор!C166,"")</f>
        <v/>
      </c>
      <c r="F172" s="193" t="str">
        <f>IF(Тарификатор!D166&gt;0,Тарификатор!D166,"")</f>
        <v/>
      </c>
    </row>
    <row r="173" spans="2:6" x14ac:dyDescent="0.25">
      <c r="B173" s="195">
        <f>Тарификатор!B167</f>
        <v>0</v>
      </c>
      <c r="C173" s="191" t="str">
        <f>IF('Расчет ФОТ'!Y173&gt;0,'Расчет ФОТ'!Y173,"")</f>
        <v/>
      </c>
      <c r="D173" s="191" t="str">
        <f t="shared" si="3"/>
        <v/>
      </c>
      <c r="E173" s="191" t="str">
        <f>IF(Тарификатор!C167&gt;0,Тарификатор!C167,"")</f>
        <v/>
      </c>
      <c r="F173" s="193" t="str">
        <f>IF(Тарификатор!D167&gt;0,Тарификатор!D167,"")</f>
        <v/>
      </c>
    </row>
    <row r="174" spans="2:6" x14ac:dyDescent="0.25">
      <c r="B174" s="195">
        <f>Тарификатор!B168</f>
        <v>0</v>
      </c>
      <c r="C174" s="191" t="str">
        <f>IF('Расчет ФОТ'!Y174&gt;0,'Расчет ФОТ'!Y174,"")</f>
        <v/>
      </c>
      <c r="D174" s="191" t="str">
        <f t="shared" si="3"/>
        <v/>
      </c>
      <c r="E174" s="191" t="str">
        <f>IF(Тарификатор!C168&gt;0,Тарификатор!C168,"")</f>
        <v/>
      </c>
      <c r="F174" s="193" t="str">
        <f>IF(Тарификатор!D168&gt;0,Тарификатор!D168,"")</f>
        <v/>
      </c>
    </row>
    <row r="175" spans="2:6" x14ac:dyDescent="0.25">
      <c r="B175" s="195">
        <f>Тарификатор!B169</f>
        <v>0</v>
      </c>
      <c r="C175" s="191" t="str">
        <f>IF('Расчет ФОТ'!Y175&gt;0,'Расчет ФОТ'!Y175,"")</f>
        <v/>
      </c>
      <c r="D175" s="191" t="str">
        <f t="shared" si="3"/>
        <v/>
      </c>
      <c r="E175" s="191" t="str">
        <f>IF(Тарификатор!C169&gt;0,Тарификатор!C169,"")</f>
        <v/>
      </c>
      <c r="F175" s="193" t="str">
        <f>IF(Тарификатор!D169&gt;0,Тарификатор!D169,"")</f>
        <v/>
      </c>
    </row>
    <row r="176" spans="2:6" x14ac:dyDescent="0.25">
      <c r="B176" s="195">
        <f>Тарификатор!B170</f>
        <v>0</v>
      </c>
      <c r="C176" s="191" t="str">
        <f>IF('Расчет ФОТ'!Y176&gt;0,'Расчет ФОТ'!Y176,"")</f>
        <v/>
      </c>
      <c r="D176" s="191" t="str">
        <f t="shared" si="3"/>
        <v/>
      </c>
      <c r="E176" s="191" t="str">
        <f>IF(Тарификатор!C170&gt;0,Тарификатор!C170,"")</f>
        <v/>
      </c>
      <c r="F176" s="193" t="str">
        <f>IF(Тарификатор!D170&gt;0,Тарификатор!D170,"")</f>
        <v/>
      </c>
    </row>
    <row r="177" spans="2:6" x14ac:dyDescent="0.25">
      <c r="B177" s="195">
        <f>Тарификатор!B171</f>
        <v>0</v>
      </c>
      <c r="C177" s="191" t="str">
        <f>IF('Расчет ФОТ'!Y177&gt;0,'Расчет ФОТ'!Y177,"")</f>
        <v/>
      </c>
      <c r="D177" s="191" t="str">
        <f t="shared" si="3"/>
        <v/>
      </c>
      <c r="E177" s="191" t="str">
        <f>IF(Тарификатор!C171&gt;0,Тарификатор!C171,"")</f>
        <v/>
      </c>
      <c r="F177" s="193" t="str">
        <f>IF(Тарификатор!D171&gt;0,Тарификатор!D171,"")</f>
        <v/>
      </c>
    </row>
    <row r="178" spans="2:6" x14ac:dyDescent="0.25">
      <c r="B178" s="195">
        <f>Тарификатор!B172</f>
        <v>0</v>
      </c>
      <c r="C178" s="191" t="str">
        <f>IF('Расчет ФОТ'!Y178&gt;0,'Расчет ФОТ'!Y178,"")</f>
        <v/>
      </c>
      <c r="D178" s="191" t="str">
        <f t="shared" si="3"/>
        <v/>
      </c>
      <c r="E178" s="191" t="str">
        <f>IF(Тарификатор!C172&gt;0,Тарификатор!C172,"")</f>
        <v/>
      </c>
      <c r="F178" s="193" t="str">
        <f>IF(Тарификатор!D172&gt;0,Тарификатор!D172,"")</f>
        <v/>
      </c>
    </row>
    <row r="179" spans="2:6" x14ac:dyDescent="0.25">
      <c r="B179" s="195">
        <f>Тарификатор!B173</f>
        <v>0</v>
      </c>
      <c r="C179" s="191" t="str">
        <f>IF('Расчет ФОТ'!Y179&gt;0,'Расчет ФОТ'!Y179,"")</f>
        <v/>
      </c>
      <c r="D179" s="191" t="str">
        <f t="shared" si="3"/>
        <v/>
      </c>
      <c r="E179" s="191" t="str">
        <f>IF(Тарификатор!C173&gt;0,Тарификатор!C173,"")</f>
        <v/>
      </c>
      <c r="F179" s="193" t="str">
        <f>IF(Тарификатор!D173&gt;0,Тарификатор!D173,"")</f>
        <v/>
      </c>
    </row>
    <row r="180" spans="2:6" x14ac:dyDescent="0.25">
      <c r="B180" s="195">
        <f>Тарификатор!B174</f>
        <v>0</v>
      </c>
      <c r="C180" s="191" t="str">
        <f>IF('Расчет ФОТ'!Y180&gt;0,'Расчет ФОТ'!Y180,"")</f>
        <v/>
      </c>
      <c r="D180" s="191" t="str">
        <f t="shared" si="3"/>
        <v/>
      </c>
      <c r="E180" s="191" t="str">
        <f>IF(Тарификатор!C174&gt;0,Тарификатор!C174,"")</f>
        <v/>
      </c>
      <c r="F180" s="193" t="str">
        <f>IF(Тарификатор!D174&gt;0,Тарификатор!D174,"")</f>
        <v/>
      </c>
    </row>
    <row r="181" spans="2:6" x14ac:dyDescent="0.25">
      <c r="B181" s="195">
        <f>Тарификатор!B175</f>
        <v>0</v>
      </c>
      <c r="C181" s="191" t="str">
        <f>IF('Расчет ФОТ'!Y181&gt;0,'Расчет ФОТ'!Y181,"")</f>
        <v/>
      </c>
      <c r="D181" s="191" t="str">
        <f t="shared" si="3"/>
        <v/>
      </c>
      <c r="E181" s="191" t="str">
        <f>IF(Тарификатор!C175&gt;0,Тарификатор!C175,"")</f>
        <v/>
      </c>
      <c r="F181" s="193" t="str">
        <f>IF(Тарификатор!D175&gt;0,Тарификатор!D175,"")</f>
        <v/>
      </c>
    </row>
    <row r="182" spans="2:6" x14ac:dyDescent="0.25">
      <c r="B182" s="195">
        <f>Тарификатор!B176</f>
        <v>0</v>
      </c>
      <c r="C182" s="191" t="str">
        <f>IF('Расчет ФОТ'!Y182&gt;0,'Расчет ФОТ'!Y182,"")</f>
        <v/>
      </c>
      <c r="D182" s="191" t="str">
        <f t="shared" si="3"/>
        <v/>
      </c>
      <c r="E182" s="191" t="str">
        <f>IF(Тарификатор!C176&gt;0,Тарификатор!C176,"")</f>
        <v/>
      </c>
      <c r="F182" s="193" t="str">
        <f>IF(Тарификатор!D176&gt;0,Тарификатор!D176,"")</f>
        <v/>
      </c>
    </row>
    <row r="183" spans="2:6" x14ac:dyDescent="0.25">
      <c r="B183" s="195">
        <f>Тарификатор!B177</f>
        <v>0</v>
      </c>
      <c r="C183" s="191" t="str">
        <f>IF('Расчет ФОТ'!Y183&gt;0,'Расчет ФОТ'!Y183,"")</f>
        <v/>
      </c>
      <c r="D183" s="191" t="str">
        <f t="shared" si="3"/>
        <v/>
      </c>
      <c r="E183" s="191" t="str">
        <f>IF(Тарификатор!C177&gt;0,Тарификатор!C177,"")</f>
        <v/>
      </c>
      <c r="F183" s="193" t="str">
        <f>IF(Тарификатор!D177&gt;0,Тарификатор!D177,"")</f>
        <v/>
      </c>
    </row>
    <row r="184" spans="2:6" x14ac:dyDescent="0.25">
      <c r="B184" s="195">
        <f>Тарификатор!B178</f>
        <v>0</v>
      </c>
      <c r="C184" s="191" t="str">
        <f>IF('Расчет ФОТ'!Y184&gt;0,'Расчет ФОТ'!Y184,"")</f>
        <v/>
      </c>
      <c r="D184" s="191" t="str">
        <f t="shared" si="3"/>
        <v/>
      </c>
      <c r="E184" s="191" t="str">
        <f>IF(Тарификатор!C178&gt;0,Тарификатор!C178,"")</f>
        <v/>
      </c>
      <c r="F184" s="193" t="str">
        <f>IF(Тарификатор!D178&gt;0,Тарификатор!D178,"")</f>
        <v/>
      </c>
    </row>
    <row r="185" spans="2:6" x14ac:dyDescent="0.25">
      <c r="B185" s="195">
        <f>Тарификатор!B179</f>
        <v>0</v>
      </c>
      <c r="C185" s="191" t="str">
        <f>IF('Расчет ФОТ'!Y185&gt;0,'Расчет ФОТ'!Y185,"")</f>
        <v/>
      </c>
      <c r="D185" s="191" t="str">
        <f t="shared" si="3"/>
        <v/>
      </c>
      <c r="E185" s="191" t="str">
        <f>IF(Тарификатор!C179&gt;0,Тарификатор!C179,"")</f>
        <v/>
      </c>
      <c r="F185" s="193" t="str">
        <f>IF(Тарификатор!D179&gt;0,Тарификатор!D179,"")</f>
        <v/>
      </c>
    </row>
    <row r="186" spans="2:6" x14ac:dyDescent="0.25">
      <c r="B186" s="195">
        <f>Тарификатор!B180</f>
        <v>0</v>
      </c>
      <c r="C186" s="191" t="str">
        <f>IF('Расчет ФОТ'!Y186&gt;0,'Расчет ФОТ'!Y186,"")</f>
        <v/>
      </c>
      <c r="D186" s="191" t="str">
        <f t="shared" si="3"/>
        <v/>
      </c>
      <c r="E186" s="191" t="str">
        <f>IF(Тарификатор!C180&gt;0,Тарификатор!C180,"")</f>
        <v/>
      </c>
      <c r="F186" s="193" t="str">
        <f>IF(Тарификатор!D180&gt;0,Тарификатор!D180,"")</f>
        <v/>
      </c>
    </row>
    <row r="187" spans="2:6" x14ac:dyDescent="0.25">
      <c r="B187" s="195">
        <f>Тарификатор!B181</f>
        <v>0</v>
      </c>
      <c r="C187" s="191" t="str">
        <f>IF('Расчет ФОТ'!Y187&gt;0,'Расчет ФОТ'!Y187,"")</f>
        <v/>
      </c>
      <c r="D187" s="191" t="str">
        <f t="shared" si="3"/>
        <v/>
      </c>
      <c r="E187" s="191" t="str">
        <f>IF(Тарификатор!C181&gt;0,Тарификатор!C181,"")</f>
        <v/>
      </c>
      <c r="F187" s="193" t="str">
        <f>IF(Тарификатор!D181&gt;0,Тарификатор!D181,"")</f>
        <v/>
      </c>
    </row>
    <row r="188" spans="2:6" x14ac:dyDescent="0.25">
      <c r="B188" s="195">
        <f>Тарификатор!B182</f>
        <v>0</v>
      </c>
      <c r="C188" s="191" t="str">
        <f>IF('Расчет ФОТ'!Y188&gt;0,'Расчет ФОТ'!Y188,"")</f>
        <v/>
      </c>
      <c r="D188" s="191" t="str">
        <f t="shared" si="3"/>
        <v/>
      </c>
      <c r="E188" s="191" t="str">
        <f>IF(Тарификатор!C182&gt;0,Тарификатор!C182,"")</f>
        <v/>
      </c>
      <c r="F188" s="193" t="str">
        <f>IF(Тарификатор!D182&gt;0,Тарификатор!D182,"")</f>
        <v/>
      </c>
    </row>
    <row r="189" spans="2:6" x14ac:dyDescent="0.25">
      <c r="B189" s="195">
        <f>Тарификатор!B183</f>
        <v>0</v>
      </c>
      <c r="C189" s="191" t="str">
        <f>IF('Расчет ФОТ'!Y189&gt;0,'Расчет ФОТ'!Y189,"")</f>
        <v/>
      </c>
      <c r="D189" s="191" t="str">
        <f t="shared" si="3"/>
        <v/>
      </c>
      <c r="E189" s="191" t="str">
        <f>IF(Тарификатор!C183&gt;0,Тарификатор!C183,"")</f>
        <v/>
      </c>
      <c r="F189" s="193" t="str">
        <f>IF(Тарификатор!D183&gt;0,Тарификатор!D183,"")</f>
        <v/>
      </c>
    </row>
    <row r="190" spans="2:6" x14ac:dyDescent="0.25">
      <c r="B190" s="195">
        <f>Тарификатор!B184</f>
        <v>0</v>
      </c>
      <c r="C190" s="191" t="str">
        <f>IF('Расчет ФОТ'!Y190&gt;0,'Расчет ФОТ'!Y190,"")</f>
        <v/>
      </c>
      <c r="D190" s="191" t="str">
        <f t="shared" si="3"/>
        <v/>
      </c>
      <c r="E190" s="191" t="str">
        <f>IF(Тарификатор!C184&gt;0,Тарификатор!C184,"")</f>
        <v/>
      </c>
      <c r="F190" s="193" t="str">
        <f>IF(Тарификатор!D184&gt;0,Тарификатор!D184,"")</f>
        <v/>
      </c>
    </row>
    <row r="191" spans="2:6" x14ac:dyDescent="0.25">
      <c r="B191" s="195">
        <f>Тарификатор!B185</f>
        <v>0</v>
      </c>
      <c r="C191" s="191" t="str">
        <f>IF('Расчет ФОТ'!Y191&gt;0,'Расчет ФОТ'!Y191,"")</f>
        <v/>
      </c>
      <c r="D191" s="191" t="str">
        <f t="shared" si="3"/>
        <v/>
      </c>
      <c r="E191" s="191" t="str">
        <f>IF(Тарификатор!C185&gt;0,Тарификатор!C185,"")</f>
        <v/>
      </c>
      <c r="F191" s="193" t="str">
        <f>IF(Тарификатор!D185&gt;0,Тарификатор!D185,"")</f>
        <v/>
      </c>
    </row>
    <row r="192" spans="2:6" x14ac:dyDescent="0.25">
      <c r="B192" s="195">
        <f>Тарификатор!B186</f>
        <v>0</v>
      </c>
      <c r="C192" s="191" t="str">
        <f>IF('Расчет ФОТ'!Y192&gt;0,'Расчет ФОТ'!Y192,"")</f>
        <v/>
      </c>
      <c r="D192" s="191" t="str">
        <f t="shared" si="3"/>
        <v/>
      </c>
      <c r="E192" s="191" t="str">
        <f>IF(Тарификатор!C186&gt;0,Тарификатор!C186,"")</f>
        <v/>
      </c>
      <c r="F192" s="193" t="str">
        <f>IF(Тарификатор!D186&gt;0,Тарификатор!D186,"")</f>
        <v/>
      </c>
    </row>
    <row r="193" spans="2:6" x14ac:dyDescent="0.25">
      <c r="B193" s="195">
        <f>Тарификатор!B187</f>
        <v>0</v>
      </c>
      <c r="C193" s="191" t="str">
        <f>IF('Расчет ФОТ'!Y193&gt;0,'Расчет ФОТ'!Y193,"")</f>
        <v/>
      </c>
      <c r="D193" s="191" t="str">
        <f t="shared" si="3"/>
        <v/>
      </c>
      <c r="E193" s="191" t="str">
        <f>IF(Тарификатор!C187&gt;0,Тарификатор!C187,"")</f>
        <v/>
      </c>
      <c r="F193" s="193" t="str">
        <f>IF(Тарификатор!D187&gt;0,Тарификатор!D187,"")</f>
        <v/>
      </c>
    </row>
    <row r="194" spans="2:6" x14ac:dyDescent="0.25">
      <c r="B194" s="195">
        <f>Тарификатор!B188</f>
        <v>0</v>
      </c>
      <c r="C194" s="191" t="str">
        <f>IF('Расчет ФОТ'!Y194&gt;0,'Расчет ФОТ'!Y194,"")</f>
        <v/>
      </c>
      <c r="D194" s="191" t="str">
        <f t="shared" si="3"/>
        <v/>
      </c>
      <c r="E194" s="191" t="str">
        <f>IF(Тарификатор!C188&gt;0,Тарификатор!C188,"")</f>
        <v/>
      </c>
      <c r="F194" s="193" t="str">
        <f>IF(Тарификатор!D188&gt;0,Тарификатор!D188,"")</f>
        <v/>
      </c>
    </row>
    <row r="195" spans="2:6" x14ac:dyDescent="0.25">
      <c r="B195" s="195">
        <f>Тарификатор!B189</f>
        <v>0</v>
      </c>
      <c r="C195" s="191" t="str">
        <f>IF('Расчет ФОТ'!Y195&gt;0,'Расчет ФОТ'!Y195,"")</f>
        <v/>
      </c>
      <c r="D195" s="191" t="str">
        <f t="shared" si="3"/>
        <v/>
      </c>
      <c r="E195" s="191" t="str">
        <f>IF(Тарификатор!C189&gt;0,Тарификатор!C189,"")</f>
        <v/>
      </c>
      <c r="F195" s="193" t="str">
        <f>IF(Тарификатор!D189&gt;0,Тарификатор!D189,"")</f>
        <v/>
      </c>
    </row>
    <row r="196" spans="2:6" x14ac:dyDescent="0.25">
      <c r="B196" s="195">
        <f>Тарификатор!B190</f>
        <v>0</v>
      </c>
      <c r="C196" s="191" t="str">
        <f>IF('Расчет ФОТ'!Y196&gt;0,'Расчет ФОТ'!Y196,"")</f>
        <v/>
      </c>
      <c r="D196" s="191" t="str">
        <f t="shared" si="3"/>
        <v/>
      </c>
      <c r="E196" s="191" t="str">
        <f>IF(Тарификатор!C190&gt;0,Тарификатор!C190,"")</f>
        <v/>
      </c>
      <c r="F196" s="193" t="str">
        <f>IF(Тарификатор!D190&gt;0,Тарификатор!D190,"")</f>
        <v/>
      </c>
    </row>
    <row r="197" spans="2:6" x14ac:dyDescent="0.25">
      <c r="B197" s="195">
        <f>Тарификатор!B191</f>
        <v>0</v>
      </c>
      <c r="C197" s="191" t="str">
        <f>IF('Расчет ФОТ'!Y197&gt;0,'Расчет ФОТ'!Y197,"")</f>
        <v/>
      </c>
      <c r="D197" s="191" t="str">
        <f t="shared" si="3"/>
        <v/>
      </c>
      <c r="E197" s="191" t="str">
        <f>IF(Тарификатор!C191&gt;0,Тарификатор!C191,"")</f>
        <v/>
      </c>
      <c r="F197" s="193" t="str">
        <f>IF(Тарификатор!D191&gt;0,Тарификатор!D191,"")</f>
        <v/>
      </c>
    </row>
    <row r="198" spans="2:6" x14ac:dyDescent="0.25">
      <c r="B198" s="195">
        <f>Тарификатор!B192</f>
        <v>0</v>
      </c>
      <c r="C198" s="191" t="str">
        <f>IF('Расчет ФОТ'!Y198&gt;0,'Расчет ФОТ'!Y198,"")</f>
        <v/>
      </c>
      <c r="D198" s="191" t="str">
        <f t="shared" si="3"/>
        <v/>
      </c>
      <c r="E198" s="191" t="str">
        <f>IF(Тарификатор!C192&gt;0,Тарификатор!C192,"")</f>
        <v/>
      </c>
      <c r="F198" s="193" t="str">
        <f>IF(Тарификатор!D192&gt;0,Тарификатор!D192,"")</f>
        <v/>
      </c>
    </row>
    <row r="199" spans="2:6" x14ac:dyDescent="0.25">
      <c r="B199" s="195">
        <f>Тарификатор!B193</f>
        <v>0</v>
      </c>
      <c r="C199" s="191" t="str">
        <f>IF('Расчет ФОТ'!Y199&gt;0,'Расчет ФОТ'!Y199,"")</f>
        <v/>
      </c>
      <c r="D199" s="191" t="str">
        <f t="shared" si="3"/>
        <v/>
      </c>
      <c r="E199" s="191" t="str">
        <f>IF(Тарификатор!C193&gt;0,Тарификатор!C193,"")</f>
        <v/>
      </c>
      <c r="F199" s="193" t="str">
        <f>IF(Тарификатор!D193&gt;0,Тарификатор!D193,"")</f>
        <v/>
      </c>
    </row>
    <row r="200" spans="2:6" x14ac:dyDescent="0.25">
      <c r="B200" s="195">
        <f>Тарификатор!B194</f>
        <v>0</v>
      </c>
      <c r="C200" s="191" t="str">
        <f>IF('Расчет ФОТ'!Y200&gt;0,'Расчет ФОТ'!Y200,"")</f>
        <v/>
      </c>
      <c r="D200" s="191" t="str">
        <f t="shared" si="3"/>
        <v/>
      </c>
      <c r="E200" s="191" t="str">
        <f>IF(Тарификатор!C194&gt;0,Тарификатор!C194,"")</f>
        <v/>
      </c>
      <c r="F200" s="193" t="str">
        <f>IF(Тарификатор!D194&gt;0,Тарификатор!D194,"")</f>
        <v/>
      </c>
    </row>
    <row r="201" spans="2:6" x14ac:dyDescent="0.25">
      <c r="B201" s="195">
        <f>Тарификатор!B195</f>
        <v>0</v>
      </c>
      <c r="C201" s="191" t="str">
        <f>IF('Расчет ФОТ'!Y201&gt;0,'Расчет ФОТ'!Y201,"")</f>
        <v/>
      </c>
      <c r="D201" s="191" t="str">
        <f t="shared" si="3"/>
        <v/>
      </c>
      <c r="E201" s="191" t="str">
        <f>IF(Тарификатор!C195&gt;0,Тарификатор!C195,"")</f>
        <v/>
      </c>
      <c r="F201" s="193" t="str">
        <f>IF(Тарификатор!D195&gt;0,Тарификатор!D195,"")</f>
        <v/>
      </c>
    </row>
    <row r="202" spans="2:6" x14ac:dyDescent="0.25">
      <c r="B202" s="195">
        <f>Тарификатор!B196</f>
        <v>0</v>
      </c>
      <c r="C202" s="191" t="str">
        <f>IF('Расчет ФОТ'!Y202&gt;0,'Расчет ФОТ'!Y202,"")</f>
        <v/>
      </c>
      <c r="D202" s="191" t="str">
        <f t="shared" si="3"/>
        <v/>
      </c>
      <c r="E202" s="191" t="str">
        <f>IF(Тарификатор!C196&gt;0,Тарификатор!C196,"")</f>
        <v/>
      </c>
      <c r="F202" s="193" t="str">
        <f>IF(Тарификатор!D196&gt;0,Тарификатор!D196,"")</f>
        <v/>
      </c>
    </row>
    <row r="203" spans="2:6" x14ac:dyDescent="0.25">
      <c r="B203" s="195">
        <f>Тарификатор!B197</f>
        <v>0</v>
      </c>
      <c r="C203" s="191" t="str">
        <f>IF('Расчет ФОТ'!Y203&gt;0,'Расчет ФОТ'!Y203,"")</f>
        <v/>
      </c>
      <c r="D203" s="191" t="str">
        <f t="shared" si="3"/>
        <v/>
      </c>
      <c r="E203" s="191" t="str">
        <f>IF(Тарификатор!C197&gt;0,Тарификатор!C197,"")</f>
        <v/>
      </c>
      <c r="F203" s="193" t="str">
        <f>IF(Тарификатор!D197&gt;0,Тарификатор!D197,"")</f>
        <v/>
      </c>
    </row>
    <row r="204" spans="2:6" x14ac:dyDescent="0.25">
      <c r="B204" s="195">
        <f>Тарификатор!B198</f>
        <v>0</v>
      </c>
      <c r="C204" s="191" t="str">
        <f>IF('Расчет ФОТ'!Y204&gt;0,'Расчет ФОТ'!Y204,"")</f>
        <v/>
      </c>
      <c r="D204" s="191" t="str">
        <f t="shared" si="3"/>
        <v/>
      </c>
      <c r="E204" s="191" t="str">
        <f>IF(Тарификатор!C198&gt;0,Тарификатор!C198,"")</f>
        <v/>
      </c>
      <c r="F204" s="193" t="str">
        <f>IF(Тарификатор!D198&gt;0,Тарификатор!D198,"")</f>
        <v/>
      </c>
    </row>
    <row r="205" spans="2:6" x14ac:dyDescent="0.25">
      <c r="B205" s="195">
        <f>Тарификатор!B199</f>
        <v>0</v>
      </c>
      <c r="C205" s="191" t="str">
        <f>IF('Расчет ФОТ'!Y205&gt;0,'Расчет ФОТ'!Y205,"")</f>
        <v/>
      </c>
      <c r="D205" s="191" t="str">
        <f t="shared" si="3"/>
        <v/>
      </c>
      <c r="E205" s="191" t="str">
        <f>IF(Тарификатор!C199&gt;0,Тарификатор!C199,"")</f>
        <v/>
      </c>
      <c r="F205" s="193" t="str">
        <f>IF(Тарификатор!D199&gt;0,Тарификатор!D199,"")</f>
        <v/>
      </c>
    </row>
    <row r="206" spans="2:6" x14ac:dyDescent="0.25">
      <c r="B206" s="195">
        <f>Тарификатор!B200</f>
        <v>0</v>
      </c>
      <c r="C206" s="191" t="str">
        <f>IF('Расчет ФОТ'!Y206&gt;0,'Расчет ФОТ'!Y206,"")</f>
        <v/>
      </c>
      <c r="D206" s="191" t="str">
        <f t="shared" si="3"/>
        <v/>
      </c>
      <c r="E206" s="191" t="str">
        <f>IF(Тарификатор!C200&gt;0,Тарификатор!C200,"")</f>
        <v/>
      </c>
      <c r="F206" s="193" t="str">
        <f>IF(Тарификатор!D200&gt;0,Тарификатор!D200,"")</f>
        <v/>
      </c>
    </row>
    <row r="207" spans="2:6" x14ac:dyDescent="0.25">
      <c r="B207" s="195">
        <f>Тарификатор!B201</f>
        <v>0</v>
      </c>
      <c r="C207" s="191" t="str">
        <f>IF('Расчет ФОТ'!Y207&gt;0,'Расчет ФОТ'!Y207,"")</f>
        <v/>
      </c>
      <c r="D207" s="191" t="str">
        <f t="shared" si="3"/>
        <v/>
      </c>
      <c r="E207" s="191" t="str">
        <f>IF(Тарификатор!C201&gt;0,Тарификатор!C201,"")</f>
        <v/>
      </c>
      <c r="F207" s="193" t="str">
        <f>IF(Тарификатор!D201&gt;0,Тарификатор!D201,"")</f>
        <v/>
      </c>
    </row>
    <row r="208" spans="2:6" x14ac:dyDescent="0.25">
      <c r="B208" s="195">
        <f>Тарификатор!B202</f>
        <v>0</v>
      </c>
      <c r="C208" s="191" t="str">
        <f>IF('Расчет ФОТ'!Y208&gt;0,'Расчет ФОТ'!Y208,"")</f>
        <v/>
      </c>
      <c r="D208" s="191" t="str">
        <f t="shared" si="3"/>
        <v/>
      </c>
      <c r="E208" s="191" t="str">
        <f>IF(Тарификатор!C202&gt;0,Тарификатор!C202,"")</f>
        <v/>
      </c>
      <c r="F208" s="193" t="str">
        <f>IF(Тарификатор!D202&gt;0,Тарификатор!D202,"")</f>
        <v/>
      </c>
    </row>
    <row r="209" spans="2:6" x14ac:dyDescent="0.25">
      <c r="B209" s="195">
        <f>Тарификатор!B203</f>
        <v>0</v>
      </c>
      <c r="C209" s="191" t="str">
        <f>IF('Расчет ФОТ'!Y209&gt;0,'Расчет ФОТ'!Y209,"")</f>
        <v/>
      </c>
      <c r="D209" s="191" t="str">
        <f t="shared" ref="D209:D215" si="4">IF(E209="","",E209-C209)</f>
        <v/>
      </c>
      <c r="E209" s="191" t="str">
        <f>IF(Тарификатор!C203&gt;0,Тарификатор!C203,"")</f>
        <v/>
      </c>
      <c r="F209" s="193" t="str">
        <f>IF(Тарификатор!D203&gt;0,Тарификатор!D203,"")</f>
        <v/>
      </c>
    </row>
    <row r="210" spans="2:6" x14ac:dyDescent="0.25">
      <c r="B210" s="195">
        <f>Тарификатор!B204</f>
        <v>0</v>
      </c>
      <c r="C210" s="191" t="str">
        <f>IF('Расчет ФОТ'!Y210&gt;0,'Расчет ФОТ'!Y210,"")</f>
        <v/>
      </c>
      <c r="D210" s="191" t="str">
        <f t="shared" si="4"/>
        <v/>
      </c>
      <c r="E210" s="191" t="str">
        <f>IF(Тарификатор!C204&gt;0,Тарификатор!C204,"")</f>
        <v/>
      </c>
      <c r="F210" s="193" t="str">
        <f>IF(Тарификатор!D204&gt;0,Тарификатор!D204,"")</f>
        <v/>
      </c>
    </row>
    <row r="211" spans="2:6" x14ac:dyDescent="0.25">
      <c r="B211" s="195">
        <f>Тарификатор!B205</f>
        <v>0</v>
      </c>
      <c r="C211" s="191" t="str">
        <f>IF('Расчет ФОТ'!Y211&gt;0,'Расчет ФОТ'!Y211,"")</f>
        <v/>
      </c>
      <c r="D211" s="191" t="str">
        <f t="shared" si="4"/>
        <v/>
      </c>
      <c r="E211" s="191" t="str">
        <f>IF(Тарификатор!C205&gt;0,Тарификатор!C205,"")</f>
        <v/>
      </c>
      <c r="F211" s="193" t="str">
        <f>IF(Тарификатор!D205&gt;0,Тарификатор!D205,"")</f>
        <v/>
      </c>
    </row>
    <row r="212" spans="2:6" x14ac:dyDescent="0.25">
      <c r="B212" s="195">
        <f>Тарификатор!B206</f>
        <v>0</v>
      </c>
      <c r="C212" s="191" t="str">
        <f>IF('Расчет ФОТ'!Y212&gt;0,'Расчет ФОТ'!Y212,"")</f>
        <v/>
      </c>
      <c r="D212" s="191" t="str">
        <f t="shared" si="4"/>
        <v/>
      </c>
      <c r="E212" s="191" t="str">
        <f>IF(Тарификатор!C206&gt;0,Тарификатор!C206,"")</f>
        <v/>
      </c>
      <c r="F212" s="193" t="str">
        <f>IF(Тарификатор!D206&gt;0,Тарификатор!D206,"")</f>
        <v/>
      </c>
    </row>
    <row r="213" spans="2:6" x14ac:dyDescent="0.25">
      <c r="B213" s="195">
        <f>Тарификатор!B207</f>
        <v>0</v>
      </c>
      <c r="C213" s="191" t="str">
        <f>IF('Расчет ФОТ'!Y213&gt;0,'Расчет ФОТ'!Y213,"")</f>
        <v/>
      </c>
      <c r="D213" s="191" t="str">
        <f t="shared" si="4"/>
        <v/>
      </c>
      <c r="E213" s="191" t="str">
        <f>IF(Тарификатор!C207&gt;0,Тарификатор!C207,"")</f>
        <v/>
      </c>
      <c r="F213" s="193" t="str">
        <f>IF(Тарификатор!D207&gt;0,Тарификатор!D207,"")</f>
        <v/>
      </c>
    </row>
    <row r="214" spans="2:6" x14ac:dyDescent="0.25">
      <c r="B214" s="195">
        <f>Тарификатор!B208</f>
        <v>0</v>
      </c>
      <c r="C214" s="191" t="str">
        <f>IF('Расчет ФОТ'!Y214&gt;0,'Расчет ФОТ'!Y214,"")</f>
        <v/>
      </c>
      <c r="D214" s="191" t="str">
        <f t="shared" si="4"/>
        <v/>
      </c>
      <c r="E214" s="191" t="str">
        <f>IF(Тарификатор!C208&gt;0,Тарификатор!C208,"")</f>
        <v/>
      </c>
      <c r="F214" s="193" t="str">
        <f>IF(Тарификатор!D208&gt;0,Тарификатор!D208,"")</f>
        <v/>
      </c>
    </row>
    <row r="215" spans="2:6" x14ac:dyDescent="0.25">
      <c r="B215" s="195">
        <f>Тарификатор!B209</f>
        <v>0</v>
      </c>
      <c r="C215" s="191" t="str">
        <f>IF('Расчет ФОТ'!Y215&gt;0,'Расчет ФОТ'!Y215,"")</f>
        <v/>
      </c>
      <c r="D215" s="191" t="str">
        <f t="shared" si="4"/>
        <v/>
      </c>
      <c r="E215" s="191" t="str">
        <f>IF(Тарификатор!C209&gt;0,Тарификатор!C209,"")</f>
        <v/>
      </c>
      <c r="F215" s="193" t="str">
        <f>IF(Тарификатор!D209&gt;0,Тарификатор!D209,"")</f>
        <v/>
      </c>
    </row>
    <row r="216" spans="2:6" ht="15.75" thickBot="1" x14ac:dyDescent="0.3">
      <c r="B216" s="196">
        <f>Тарификатор!B210</f>
        <v>0</v>
      </c>
      <c r="C216" s="192" t="str">
        <f>IF('Расчет ФОТ'!Y216&gt;0,'Расчет ФОТ'!Y216,"")</f>
        <v/>
      </c>
      <c r="D216" s="184" t="str">
        <f t="shared" ref="D216" si="5">IF(E216="","",E216-C216)</f>
        <v/>
      </c>
      <c r="E216" s="192" t="str">
        <f>IF(Тарификатор!C210&gt;0,Тарификатор!C210,"")</f>
        <v/>
      </c>
      <c r="F216" s="194" t="str">
        <f>IF(Тарификатор!D210&gt;0,Тарификатор!D210,"")</f>
        <v/>
      </c>
    </row>
    <row r="217" spans="2:6" x14ac:dyDescent="0.25">
      <c r="B217" s="176"/>
      <c r="C217" s="176"/>
      <c r="D217" s="176"/>
      <c r="E217" s="176"/>
    </row>
    <row r="218" spans="2:6" x14ac:dyDescent="0.25">
      <c r="B218" s="392" t="s">
        <v>313</v>
      </c>
      <c r="C218" s="392"/>
      <c r="D218" s="392"/>
      <c r="E218" s="176"/>
    </row>
    <row r="219" spans="2:6" x14ac:dyDescent="0.25">
      <c r="B219" s="392"/>
      <c r="C219" s="392"/>
      <c r="D219" s="392"/>
      <c r="E219" s="176"/>
    </row>
    <row r="220" spans="2:6" x14ac:dyDescent="0.25">
      <c r="B220" s="203"/>
      <c r="C220" s="203"/>
      <c r="D220" s="203"/>
      <c r="E220" s="176"/>
    </row>
    <row r="221" spans="2:6" x14ac:dyDescent="0.25">
      <c r="B221" s="175" t="s">
        <v>294</v>
      </c>
      <c r="C221" s="175"/>
      <c r="D221" s="175"/>
      <c r="E221" s="175"/>
    </row>
    <row r="222" spans="2:6" ht="15.75" thickBot="1" x14ac:dyDescent="0.3">
      <c r="B222" s="176"/>
      <c r="C222" s="176"/>
      <c r="D222" s="176"/>
      <c r="E222" s="176"/>
    </row>
    <row r="223" spans="2:6" ht="57" x14ac:dyDescent="0.25">
      <c r="B223" s="185" t="s">
        <v>17</v>
      </c>
      <c r="C223" s="204" t="s">
        <v>293</v>
      </c>
      <c r="D223" s="205" t="s">
        <v>314</v>
      </c>
      <c r="E223" s="186" t="s">
        <v>297</v>
      </c>
      <c r="F223" s="178"/>
    </row>
    <row r="224" spans="2:6" ht="15.75" x14ac:dyDescent="0.25">
      <c r="B224" s="182" t="s">
        <v>296</v>
      </c>
      <c r="C224" s="292">
        <f>Калькуляция!G12</f>
        <v>0</v>
      </c>
      <c r="D224" s="292">
        <f>Калькуляция!H12</f>
        <v>0</v>
      </c>
      <c r="E224" s="199" t="str">
        <f>Калькуляция!I12</f>
        <v/>
      </c>
    </row>
    <row r="225" spans="2:5" ht="15.75" x14ac:dyDescent="0.25">
      <c r="B225" s="182" t="s">
        <v>291</v>
      </c>
      <c r="C225" s="292">
        <f>Калькуляция!G13</f>
        <v>0</v>
      </c>
      <c r="D225" s="292">
        <f>Калькуляция!H13</f>
        <v>0</v>
      </c>
      <c r="E225" s="199" t="str">
        <f>Калькуляция!I13</f>
        <v/>
      </c>
    </row>
    <row r="226" spans="2:5" ht="15.75" x14ac:dyDescent="0.25">
      <c r="B226" s="182" t="s">
        <v>8</v>
      </c>
      <c r="C226" s="292">
        <f>Калькуляция!G16</f>
        <v>0</v>
      </c>
      <c r="D226" s="292">
        <f>Калькуляция!H16</f>
        <v>0</v>
      </c>
      <c r="E226" s="199" t="str">
        <f>Калькуляция!I16</f>
        <v/>
      </c>
    </row>
    <row r="227" spans="2:5" ht="15.75" x14ac:dyDescent="0.25">
      <c r="B227" s="182" t="s">
        <v>1</v>
      </c>
      <c r="C227" s="292">
        <f>Калькуляция!G21</f>
        <v>0</v>
      </c>
      <c r="D227" s="292">
        <f>Калькуляция!H21</f>
        <v>0</v>
      </c>
      <c r="E227" s="199" t="str">
        <f>Калькуляция!I21</f>
        <v/>
      </c>
    </row>
    <row r="228" spans="2:5" ht="15.75" x14ac:dyDescent="0.25">
      <c r="B228" s="182" t="s">
        <v>2</v>
      </c>
      <c r="C228" s="292">
        <f>Калькуляция!G30</f>
        <v>0</v>
      </c>
      <c r="D228" s="292">
        <f>Калькуляция!H30</f>
        <v>0</v>
      </c>
      <c r="E228" s="199" t="str">
        <f>Калькуляция!I30</f>
        <v/>
      </c>
    </row>
    <row r="229" spans="2:5" ht="15.75" x14ac:dyDescent="0.25">
      <c r="B229" s="182" t="s">
        <v>3</v>
      </c>
      <c r="C229" s="292">
        <f>Калькуляция!G39</f>
        <v>0</v>
      </c>
      <c r="D229" s="292">
        <f>Калькуляция!H39</f>
        <v>0</v>
      </c>
      <c r="E229" s="199" t="str">
        <f>Калькуляция!I39</f>
        <v/>
      </c>
    </row>
    <row r="230" spans="2:5" ht="15.75" x14ac:dyDescent="0.25">
      <c r="B230" s="182" t="s">
        <v>35</v>
      </c>
      <c r="C230" s="292">
        <f>Калькуляция!G48</f>
        <v>0</v>
      </c>
      <c r="D230" s="292">
        <f>Калькуляция!H48</f>
        <v>0</v>
      </c>
      <c r="E230" s="199" t="str">
        <f>Калькуляция!I48</f>
        <v/>
      </c>
    </row>
    <row r="231" spans="2:5" ht="15.75" x14ac:dyDescent="0.25">
      <c r="B231" s="182" t="s">
        <v>4</v>
      </c>
      <c r="C231" s="292">
        <f>Калькуляция!G49</f>
        <v>0</v>
      </c>
      <c r="D231" s="292">
        <f>Калькуляция!H49</f>
        <v>0</v>
      </c>
      <c r="E231" s="199" t="str">
        <f>Калькуляция!I49</f>
        <v/>
      </c>
    </row>
    <row r="232" spans="2:5" ht="15.75" x14ac:dyDescent="0.25">
      <c r="B232" s="182" t="s">
        <v>12</v>
      </c>
      <c r="C232" s="292">
        <f>SUM(Калькуляция!G55:G62)</f>
        <v>0</v>
      </c>
      <c r="D232" s="292">
        <f>SUM(Калькуляция!H55:H62)</f>
        <v>0</v>
      </c>
      <c r="E232" s="199" t="str">
        <f>IF(Калькуляция!H71=0,"",SUM(Калькуляция!I55:I62))</f>
        <v/>
      </c>
    </row>
    <row r="233" spans="2:5" ht="15.75" x14ac:dyDescent="0.25">
      <c r="B233" s="182" t="s">
        <v>21</v>
      </c>
      <c r="C233" s="292">
        <f>Калькуляция!G64</f>
        <v>0</v>
      </c>
      <c r="D233" s="292">
        <f>Калькуляция!H64</f>
        <v>0</v>
      </c>
      <c r="E233" s="199" t="str">
        <f>Калькуляция!I64</f>
        <v/>
      </c>
    </row>
    <row r="234" spans="2:5" ht="15.75" x14ac:dyDescent="0.25">
      <c r="B234" s="182" t="s">
        <v>290</v>
      </c>
      <c r="C234" s="292">
        <f>Калькуляция!G65</f>
        <v>0</v>
      </c>
      <c r="D234" s="292">
        <f>Калькуляция!H65</f>
        <v>0</v>
      </c>
      <c r="E234" s="199" t="str">
        <f>Калькуляция!I65</f>
        <v/>
      </c>
    </row>
    <row r="235" spans="2:5" ht="15.75" x14ac:dyDescent="0.25">
      <c r="B235" s="182" t="s">
        <v>27</v>
      </c>
      <c r="C235" s="292">
        <f>Калькуляция!G67</f>
        <v>0</v>
      </c>
      <c r="D235" s="292">
        <f>Калькуляция!H67</f>
        <v>0</v>
      </c>
      <c r="E235" s="199" t="str">
        <f>Калькуляция!I67</f>
        <v/>
      </c>
    </row>
    <row r="236" spans="2:5" ht="15.75" x14ac:dyDescent="0.25">
      <c r="B236" s="182" t="s">
        <v>188</v>
      </c>
      <c r="C236" s="292">
        <f>Калькуляция!G68</f>
        <v>0</v>
      </c>
      <c r="D236" s="292">
        <f>Калькуляция!H68</f>
        <v>0</v>
      </c>
      <c r="E236" s="199"/>
    </row>
    <row r="237" spans="2:5" ht="15.75" x14ac:dyDescent="0.25">
      <c r="B237" s="182" t="s">
        <v>20</v>
      </c>
      <c r="C237" s="197">
        <f>Калькуляция!G69</f>
        <v>0</v>
      </c>
      <c r="D237" s="197">
        <f>Калькуляция!H69</f>
        <v>0</v>
      </c>
      <c r="E237" s="199"/>
    </row>
    <row r="238" spans="2:5" ht="15.75" x14ac:dyDescent="0.25">
      <c r="B238" s="182" t="s">
        <v>24</v>
      </c>
      <c r="C238" s="292">
        <f>Калькуляция!G70</f>
        <v>0</v>
      </c>
      <c r="D238" s="292">
        <f>Калькуляция!H70</f>
        <v>0</v>
      </c>
      <c r="E238" s="199"/>
    </row>
    <row r="239" spans="2:5" ht="16.5" thickBot="1" x14ac:dyDescent="0.3">
      <c r="B239" s="183" t="s">
        <v>351</v>
      </c>
      <c r="C239" s="198">
        <f>Калькуляция!G71</f>
        <v>0</v>
      </c>
      <c r="D239" s="198">
        <f>Калькуляция!H71</f>
        <v>0</v>
      </c>
      <c r="E239" s="200"/>
    </row>
    <row r="240" spans="2:5" x14ac:dyDescent="0.25">
      <c r="B240" s="176"/>
      <c r="C240" s="176"/>
      <c r="D240" s="176"/>
      <c r="E240" s="176"/>
    </row>
    <row r="241" spans="2:11" x14ac:dyDescent="0.25">
      <c r="B241" s="190" t="s">
        <v>349</v>
      </c>
      <c r="C241" s="190"/>
      <c r="D241" s="190"/>
      <c r="E241" s="190"/>
    </row>
    <row r="243" spans="2:11" x14ac:dyDescent="0.25">
      <c r="B243" s="175" t="s">
        <v>292</v>
      </c>
      <c r="C243" s="176"/>
      <c r="D243" s="176"/>
      <c r="E243" s="176"/>
    </row>
    <row r="244" spans="2:11" ht="15.75" thickBot="1" x14ac:dyDescent="0.3">
      <c r="B244" s="177"/>
      <c r="C244" s="176"/>
      <c r="D244" s="176"/>
      <c r="E244" s="176"/>
    </row>
    <row r="245" spans="2:11" ht="103.35" customHeight="1" x14ac:dyDescent="0.25">
      <c r="B245" s="393" t="s">
        <v>226</v>
      </c>
      <c r="C245" s="394"/>
      <c r="D245" s="394"/>
      <c r="E245" s="395" t="s">
        <v>304</v>
      </c>
      <c r="F245" s="395"/>
      <c r="G245" s="395"/>
      <c r="H245" s="398" t="s">
        <v>315</v>
      </c>
      <c r="I245" s="390" t="s">
        <v>310</v>
      </c>
    </row>
    <row r="246" spans="2:11" s="293" customFormat="1" ht="14.45" customHeight="1" x14ac:dyDescent="0.25">
      <c r="B246" s="189" t="s">
        <v>256</v>
      </c>
      <c r="C246" s="179" t="s">
        <v>28</v>
      </c>
      <c r="D246" s="179" t="s">
        <v>305</v>
      </c>
      <c r="E246" s="179" t="s">
        <v>234</v>
      </c>
      <c r="F246" s="179" t="s">
        <v>235</v>
      </c>
      <c r="G246" s="179" t="s">
        <v>298</v>
      </c>
      <c r="H246" s="399"/>
      <c r="I246" s="391"/>
    </row>
    <row r="247" spans="2:11" x14ac:dyDescent="0.25">
      <c r="B247" s="201">
        <f>'Расчет ФОТ'!B9</f>
        <v>0</v>
      </c>
      <c r="C247" s="292">
        <f>'Расчет ФОТ'!C9</f>
        <v>0</v>
      </c>
      <c r="D247" s="292">
        <f>'Расчет ФОТ'!J9</f>
        <v>0</v>
      </c>
      <c r="E247" s="292">
        <f>'Расчет ФОТ'!K9</f>
        <v>0</v>
      </c>
      <c r="F247" s="292">
        <f>'Расчет ФОТ'!L9</f>
        <v>0</v>
      </c>
      <c r="G247" s="292">
        <f>'Расчет ФОТ'!M9</f>
        <v>0</v>
      </c>
      <c r="H247" s="292">
        <f>'Расчет ФОТ'!W9-'Расчет ФОТ'!O9</f>
        <v>0</v>
      </c>
      <c r="I247" s="294">
        <f>'Расчет ФОТ'!W9</f>
        <v>0</v>
      </c>
      <c r="K247" s="295"/>
    </row>
    <row r="248" spans="2:11" x14ac:dyDescent="0.25">
      <c r="B248" s="201">
        <f>'Расчет ФОТ'!B10</f>
        <v>0</v>
      </c>
      <c r="C248" s="292">
        <f>'Расчет ФОТ'!C10</f>
        <v>0</v>
      </c>
      <c r="D248" s="292">
        <f>'Расчет ФОТ'!J10</f>
        <v>0</v>
      </c>
      <c r="E248" s="292">
        <f>'Расчет ФОТ'!K10</f>
        <v>0</v>
      </c>
      <c r="F248" s="292">
        <f>'Расчет ФОТ'!L10</f>
        <v>0</v>
      </c>
      <c r="G248" s="292">
        <f>'Расчет ФОТ'!M10</f>
        <v>0</v>
      </c>
      <c r="H248" s="292">
        <f>'Расчет ФОТ'!W10-'Расчет ФОТ'!O10</f>
        <v>0</v>
      </c>
      <c r="I248" s="294">
        <f>'Расчет ФОТ'!W10</f>
        <v>0</v>
      </c>
    </row>
    <row r="249" spans="2:11" x14ac:dyDescent="0.25">
      <c r="B249" s="201">
        <f>'Расчет ФОТ'!B11</f>
        <v>0</v>
      </c>
      <c r="C249" s="292">
        <f>'Расчет ФОТ'!C11</f>
        <v>0</v>
      </c>
      <c r="D249" s="292">
        <f>'Расчет ФОТ'!J11</f>
        <v>0</v>
      </c>
      <c r="E249" s="292">
        <f>'Расчет ФОТ'!K11</f>
        <v>0</v>
      </c>
      <c r="F249" s="292">
        <f>'Расчет ФОТ'!L11</f>
        <v>0</v>
      </c>
      <c r="G249" s="292">
        <f>'Расчет ФОТ'!M11</f>
        <v>0</v>
      </c>
      <c r="H249" s="292">
        <f>'Расчет ФОТ'!W11-'Расчет ФОТ'!O11</f>
        <v>0</v>
      </c>
      <c r="I249" s="294">
        <f>'Расчет ФОТ'!W11</f>
        <v>0</v>
      </c>
    </row>
    <row r="250" spans="2:11" x14ac:dyDescent="0.25">
      <c r="B250" s="201">
        <f>'Расчет ФОТ'!B12</f>
        <v>0</v>
      </c>
      <c r="C250" s="292">
        <f>'Расчет ФОТ'!C12</f>
        <v>0</v>
      </c>
      <c r="D250" s="292">
        <f>'Расчет ФОТ'!J12</f>
        <v>0</v>
      </c>
      <c r="E250" s="292">
        <f>'Расчет ФОТ'!K12</f>
        <v>0</v>
      </c>
      <c r="F250" s="292">
        <f>'Расчет ФОТ'!L12</f>
        <v>0</v>
      </c>
      <c r="G250" s="292">
        <f>'Расчет ФОТ'!M12</f>
        <v>0</v>
      </c>
      <c r="H250" s="292">
        <f>'Расчет ФОТ'!W12-'Расчет ФОТ'!O12</f>
        <v>0</v>
      </c>
      <c r="I250" s="294">
        <f>'Расчет ФОТ'!W12</f>
        <v>0</v>
      </c>
    </row>
    <row r="251" spans="2:11" x14ac:dyDescent="0.25">
      <c r="B251" s="201">
        <f>'Расчет ФОТ'!B13</f>
        <v>0</v>
      </c>
      <c r="C251" s="292">
        <f>'Расчет ФОТ'!C13</f>
        <v>0</v>
      </c>
      <c r="D251" s="292">
        <f>'Расчет ФОТ'!J13</f>
        <v>0</v>
      </c>
      <c r="E251" s="292">
        <f>'Расчет ФОТ'!K13</f>
        <v>0</v>
      </c>
      <c r="F251" s="292">
        <f>'Расчет ФОТ'!L13</f>
        <v>0</v>
      </c>
      <c r="G251" s="292">
        <f>'Расчет ФОТ'!M13</f>
        <v>0</v>
      </c>
      <c r="H251" s="292">
        <f>'Расчет ФОТ'!W13-'Расчет ФОТ'!O13</f>
        <v>0</v>
      </c>
      <c r="I251" s="294">
        <f>'Расчет ФОТ'!W13</f>
        <v>0</v>
      </c>
    </row>
    <row r="252" spans="2:11" x14ac:dyDescent="0.25">
      <c r="B252" s="201">
        <f>'Расчет ФОТ'!B14</f>
        <v>0</v>
      </c>
      <c r="C252" s="292">
        <f>'Расчет ФОТ'!C14</f>
        <v>0</v>
      </c>
      <c r="D252" s="292">
        <f>'Расчет ФОТ'!J14</f>
        <v>0</v>
      </c>
      <c r="E252" s="292">
        <f>'Расчет ФОТ'!K14</f>
        <v>0</v>
      </c>
      <c r="F252" s="292">
        <f>'Расчет ФОТ'!L14</f>
        <v>0</v>
      </c>
      <c r="G252" s="292">
        <f>'Расчет ФОТ'!M14</f>
        <v>0</v>
      </c>
      <c r="H252" s="292">
        <f>'Расчет ФОТ'!W14-'Расчет ФОТ'!O14</f>
        <v>0</v>
      </c>
      <c r="I252" s="294">
        <f>'Расчет ФОТ'!W14</f>
        <v>0</v>
      </c>
    </row>
    <row r="253" spans="2:11" x14ac:dyDescent="0.25">
      <c r="B253" s="201">
        <f>'Расчет ФОТ'!B15</f>
        <v>0</v>
      </c>
      <c r="C253" s="292">
        <f>'Расчет ФОТ'!C15</f>
        <v>0</v>
      </c>
      <c r="D253" s="292">
        <f>'Расчет ФОТ'!J15</f>
        <v>0</v>
      </c>
      <c r="E253" s="292">
        <f>'Расчет ФОТ'!K15</f>
        <v>0</v>
      </c>
      <c r="F253" s="292">
        <f>'Расчет ФОТ'!L15</f>
        <v>0</v>
      </c>
      <c r="G253" s="292">
        <f>'Расчет ФОТ'!M15</f>
        <v>0</v>
      </c>
      <c r="H253" s="292">
        <f>'Расчет ФОТ'!W15-'Расчет ФОТ'!O15</f>
        <v>0</v>
      </c>
      <c r="I253" s="294">
        <f>'Расчет ФОТ'!W15</f>
        <v>0</v>
      </c>
    </row>
    <row r="254" spans="2:11" x14ac:dyDescent="0.25">
      <c r="B254" s="201">
        <f>'Расчет ФОТ'!B16</f>
        <v>0</v>
      </c>
      <c r="C254" s="292">
        <f>'Расчет ФОТ'!C16</f>
        <v>0</v>
      </c>
      <c r="D254" s="292">
        <f>'Расчет ФОТ'!J16</f>
        <v>0</v>
      </c>
      <c r="E254" s="292">
        <f>'Расчет ФОТ'!K16</f>
        <v>0</v>
      </c>
      <c r="F254" s="292">
        <f>'Расчет ФОТ'!L16</f>
        <v>0</v>
      </c>
      <c r="G254" s="292">
        <f>'Расчет ФОТ'!M16</f>
        <v>0</v>
      </c>
      <c r="H254" s="292">
        <f>'Расчет ФОТ'!W16-'Расчет ФОТ'!O16</f>
        <v>0</v>
      </c>
      <c r="I254" s="294">
        <f>'Расчет ФОТ'!W16</f>
        <v>0</v>
      </c>
    </row>
    <row r="255" spans="2:11" x14ac:dyDescent="0.25">
      <c r="B255" s="201">
        <f>'Расчет ФОТ'!B17</f>
        <v>0</v>
      </c>
      <c r="C255" s="292">
        <f>'Расчет ФОТ'!C17</f>
        <v>0</v>
      </c>
      <c r="D255" s="292">
        <f>'Расчет ФОТ'!J17</f>
        <v>0</v>
      </c>
      <c r="E255" s="292">
        <f>'Расчет ФОТ'!K17</f>
        <v>0</v>
      </c>
      <c r="F255" s="292">
        <f>'Расчет ФОТ'!L17</f>
        <v>0</v>
      </c>
      <c r="G255" s="292">
        <f>'Расчет ФОТ'!M17</f>
        <v>0</v>
      </c>
      <c r="H255" s="292">
        <f>'Расчет ФОТ'!W17-'Расчет ФОТ'!O17</f>
        <v>0</v>
      </c>
      <c r="I255" s="294">
        <f>'Расчет ФОТ'!W17</f>
        <v>0</v>
      </c>
    </row>
    <row r="256" spans="2:11" x14ac:dyDescent="0.25">
      <c r="B256" s="201">
        <f>'Расчет ФОТ'!B18</f>
        <v>0</v>
      </c>
      <c r="C256" s="292">
        <f>'Расчет ФОТ'!C18</f>
        <v>0</v>
      </c>
      <c r="D256" s="292">
        <f>'Расчет ФОТ'!J18</f>
        <v>0</v>
      </c>
      <c r="E256" s="292">
        <f>'Расчет ФОТ'!K18</f>
        <v>0</v>
      </c>
      <c r="F256" s="292">
        <f>'Расчет ФОТ'!L18</f>
        <v>0</v>
      </c>
      <c r="G256" s="292">
        <f>'Расчет ФОТ'!M18</f>
        <v>0</v>
      </c>
      <c r="H256" s="292">
        <f>'Расчет ФОТ'!W18-'Расчет ФОТ'!O18</f>
        <v>0</v>
      </c>
      <c r="I256" s="294">
        <f>'Расчет ФОТ'!W18</f>
        <v>0</v>
      </c>
    </row>
    <row r="257" spans="2:9" x14ac:dyDescent="0.25">
      <c r="B257" s="201">
        <f>'Расчет ФОТ'!B19</f>
        <v>0</v>
      </c>
      <c r="C257" s="292">
        <f>'Расчет ФОТ'!C19</f>
        <v>0</v>
      </c>
      <c r="D257" s="292">
        <f>'Расчет ФОТ'!J19</f>
        <v>0</v>
      </c>
      <c r="E257" s="292">
        <f>'Расчет ФОТ'!K19</f>
        <v>0</v>
      </c>
      <c r="F257" s="292">
        <f>'Расчет ФОТ'!L19</f>
        <v>0</v>
      </c>
      <c r="G257" s="292">
        <f>'Расчет ФОТ'!M19</f>
        <v>0</v>
      </c>
      <c r="H257" s="292">
        <f>'Расчет ФОТ'!W19-'Расчет ФОТ'!O19</f>
        <v>0</v>
      </c>
      <c r="I257" s="294">
        <f>'Расчет ФОТ'!W19</f>
        <v>0</v>
      </c>
    </row>
    <row r="258" spans="2:9" x14ac:dyDescent="0.25">
      <c r="B258" s="201">
        <f>'Расчет ФОТ'!B20</f>
        <v>0</v>
      </c>
      <c r="C258" s="292">
        <f>'Расчет ФОТ'!C20</f>
        <v>0</v>
      </c>
      <c r="D258" s="292">
        <f>'Расчет ФОТ'!J20</f>
        <v>0</v>
      </c>
      <c r="E258" s="292">
        <f>'Расчет ФОТ'!K20</f>
        <v>0</v>
      </c>
      <c r="F258" s="292">
        <f>'Расчет ФОТ'!L20</f>
        <v>0</v>
      </c>
      <c r="G258" s="292">
        <f>'Расчет ФОТ'!M20</f>
        <v>0</v>
      </c>
      <c r="H258" s="292">
        <f>'Расчет ФОТ'!W20-'Расчет ФОТ'!O20</f>
        <v>0</v>
      </c>
      <c r="I258" s="294">
        <f>'Расчет ФОТ'!W20</f>
        <v>0</v>
      </c>
    </row>
    <row r="259" spans="2:9" x14ac:dyDescent="0.25">
      <c r="B259" s="201">
        <f>'Расчет ФОТ'!B21</f>
        <v>0</v>
      </c>
      <c r="C259" s="292">
        <f>'Расчет ФОТ'!C21</f>
        <v>0</v>
      </c>
      <c r="D259" s="292">
        <f>'Расчет ФОТ'!J21</f>
        <v>0</v>
      </c>
      <c r="E259" s="292">
        <f>'Расчет ФОТ'!K21</f>
        <v>0</v>
      </c>
      <c r="F259" s="292">
        <f>'Расчет ФОТ'!L21</f>
        <v>0</v>
      </c>
      <c r="G259" s="292">
        <f>'Расчет ФОТ'!M21</f>
        <v>0</v>
      </c>
      <c r="H259" s="292">
        <f>'Расчет ФОТ'!W21-'Расчет ФОТ'!O21</f>
        <v>0</v>
      </c>
      <c r="I259" s="294">
        <f>'Расчет ФОТ'!W21</f>
        <v>0</v>
      </c>
    </row>
    <row r="260" spans="2:9" x14ac:dyDescent="0.25">
      <c r="B260" s="201">
        <f>'Расчет ФОТ'!B22</f>
        <v>0</v>
      </c>
      <c r="C260" s="292">
        <f>'Расчет ФОТ'!C22</f>
        <v>0</v>
      </c>
      <c r="D260" s="292">
        <f>'Расчет ФОТ'!J22</f>
        <v>0</v>
      </c>
      <c r="E260" s="292">
        <f>'Расчет ФОТ'!K22</f>
        <v>0</v>
      </c>
      <c r="F260" s="292">
        <f>'Расчет ФОТ'!L22</f>
        <v>0</v>
      </c>
      <c r="G260" s="292">
        <f>'Расчет ФОТ'!M22</f>
        <v>0</v>
      </c>
      <c r="H260" s="292">
        <f>'Расчет ФОТ'!W22-'Расчет ФОТ'!O22</f>
        <v>0</v>
      </c>
      <c r="I260" s="294">
        <f>'Расчет ФОТ'!W22</f>
        <v>0</v>
      </c>
    </row>
    <row r="261" spans="2:9" x14ac:dyDescent="0.25">
      <c r="B261" s="201">
        <f>'Расчет ФОТ'!B23</f>
        <v>0</v>
      </c>
      <c r="C261" s="292">
        <f>'Расчет ФОТ'!C23</f>
        <v>0</v>
      </c>
      <c r="D261" s="292">
        <f>'Расчет ФОТ'!J23</f>
        <v>0</v>
      </c>
      <c r="E261" s="292">
        <f>'Расчет ФОТ'!K23</f>
        <v>0</v>
      </c>
      <c r="F261" s="292">
        <f>'Расчет ФОТ'!L23</f>
        <v>0</v>
      </c>
      <c r="G261" s="292">
        <f>'Расчет ФОТ'!M23</f>
        <v>0</v>
      </c>
      <c r="H261" s="292">
        <f>'Расчет ФОТ'!W23-'Расчет ФОТ'!O23</f>
        <v>0</v>
      </c>
      <c r="I261" s="294">
        <f>'Расчет ФОТ'!W23</f>
        <v>0</v>
      </c>
    </row>
    <row r="262" spans="2:9" x14ac:dyDescent="0.25">
      <c r="B262" s="201">
        <f>'Расчет ФОТ'!B24</f>
        <v>0</v>
      </c>
      <c r="C262" s="292">
        <f>'Расчет ФОТ'!C24</f>
        <v>0</v>
      </c>
      <c r="D262" s="292">
        <f>'Расчет ФОТ'!J24</f>
        <v>0</v>
      </c>
      <c r="E262" s="292">
        <f>'Расчет ФОТ'!K24</f>
        <v>0</v>
      </c>
      <c r="F262" s="292">
        <f>'Расчет ФОТ'!L24</f>
        <v>0</v>
      </c>
      <c r="G262" s="292">
        <f>'Расчет ФОТ'!M24</f>
        <v>0</v>
      </c>
      <c r="H262" s="292">
        <f>'Расчет ФОТ'!W24-'Расчет ФОТ'!O24</f>
        <v>0</v>
      </c>
      <c r="I262" s="294">
        <f>'Расчет ФОТ'!W24</f>
        <v>0</v>
      </c>
    </row>
    <row r="263" spans="2:9" x14ac:dyDescent="0.25">
      <c r="B263" s="201">
        <f>'Расчет ФОТ'!B25</f>
        <v>0</v>
      </c>
      <c r="C263" s="292">
        <f>'Расчет ФОТ'!C25</f>
        <v>0</v>
      </c>
      <c r="D263" s="292">
        <f>'Расчет ФОТ'!J25</f>
        <v>0</v>
      </c>
      <c r="E263" s="292">
        <f>'Расчет ФОТ'!K25</f>
        <v>0</v>
      </c>
      <c r="F263" s="292">
        <f>'Расчет ФОТ'!L25</f>
        <v>0</v>
      </c>
      <c r="G263" s="292">
        <f>'Расчет ФОТ'!M25</f>
        <v>0</v>
      </c>
      <c r="H263" s="292">
        <f>'Расчет ФОТ'!W25-'Расчет ФОТ'!O25</f>
        <v>0</v>
      </c>
      <c r="I263" s="294">
        <f>'Расчет ФОТ'!W25</f>
        <v>0</v>
      </c>
    </row>
    <row r="264" spans="2:9" x14ac:dyDescent="0.25">
      <c r="B264" s="201">
        <f>'Расчет ФОТ'!B26</f>
        <v>0</v>
      </c>
      <c r="C264" s="292">
        <f>'Расчет ФОТ'!C26</f>
        <v>0</v>
      </c>
      <c r="D264" s="292">
        <f>'Расчет ФОТ'!J26</f>
        <v>0</v>
      </c>
      <c r="E264" s="292">
        <f>'Расчет ФОТ'!K26</f>
        <v>0</v>
      </c>
      <c r="F264" s="292">
        <f>'Расчет ФОТ'!L26</f>
        <v>0</v>
      </c>
      <c r="G264" s="292">
        <f>'Расчет ФОТ'!M26</f>
        <v>0</v>
      </c>
      <c r="H264" s="292">
        <f>'Расчет ФОТ'!W26-'Расчет ФОТ'!O26</f>
        <v>0</v>
      </c>
      <c r="I264" s="294">
        <f>'Расчет ФОТ'!W26</f>
        <v>0</v>
      </c>
    </row>
    <row r="265" spans="2:9" x14ac:dyDescent="0.25">
      <c r="B265" s="201">
        <f>'Расчет ФОТ'!B27</f>
        <v>0</v>
      </c>
      <c r="C265" s="292">
        <f>'Расчет ФОТ'!C27</f>
        <v>0</v>
      </c>
      <c r="D265" s="292">
        <f>'Расчет ФОТ'!J27</f>
        <v>0</v>
      </c>
      <c r="E265" s="292">
        <f>'Расчет ФОТ'!K27</f>
        <v>0</v>
      </c>
      <c r="F265" s="292">
        <f>'Расчет ФОТ'!L27</f>
        <v>0</v>
      </c>
      <c r="G265" s="292">
        <f>'Расчет ФОТ'!M27</f>
        <v>0</v>
      </c>
      <c r="H265" s="292">
        <f>'Расчет ФОТ'!W27-'Расчет ФОТ'!O27</f>
        <v>0</v>
      </c>
      <c r="I265" s="294">
        <f>'Расчет ФОТ'!W27</f>
        <v>0</v>
      </c>
    </row>
    <row r="266" spans="2:9" x14ac:dyDescent="0.25">
      <c r="B266" s="201">
        <f>'Расчет ФОТ'!B28</f>
        <v>0</v>
      </c>
      <c r="C266" s="292">
        <f>'Расчет ФОТ'!C28</f>
        <v>0</v>
      </c>
      <c r="D266" s="292">
        <f>'Расчет ФОТ'!J28</f>
        <v>0</v>
      </c>
      <c r="E266" s="292">
        <f>'Расчет ФОТ'!K28</f>
        <v>0</v>
      </c>
      <c r="F266" s="292">
        <f>'Расчет ФОТ'!L28</f>
        <v>0</v>
      </c>
      <c r="G266" s="292">
        <f>'Расчет ФОТ'!M28</f>
        <v>0</v>
      </c>
      <c r="H266" s="292">
        <f>'Расчет ФОТ'!W28-'Расчет ФОТ'!O28</f>
        <v>0</v>
      </c>
      <c r="I266" s="294">
        <f>'Расчет ФОТ'!W28</f>
        <v>0</v>
      </c>
    </row>
    <row r="267" spans="2:9" x14ac:dyDescent="0.25">
      <c r="B267" s="201">
        <f>'Расчет ФОТ'!B29</f>
        <v>0</v>
      </c>
      <c r="C267" s="292">
        <f>'Расчет ФОТ'!C29</f>
        <v>0</v>
      </c>
      <c r="D267" s="292">
        <f>'Расчет ФОТ'!J29</f>
        <v>0</v>
      </c>
      <c r="E267" s="292">
        <f>'Расчет ФОТ'!K29</f>
        <v>0</v>
      </c>
      <c r="F267" s="292">
        <f>'Расчет ФОТ'!L29</f>
        <v>0</v>
      </c>
      <c r="G267" s="292">
        <f>'Расчет ФОТ'!M29</f>
        <v>0</v>
      </c>
      <c r="H267" s="292">
        <f>'Расчет ФОТ'!W29-'Расчет ФОТ'!O29</f>
        <v>0</v>
      </c>
      <c r="I267" s="294">
        <f>'Расчет ФОТ'!W29</f>
        <v>0</v>
      </c>
    </row>
    <row r="268" spans="2:9" x14ac:dyDescent="0.25">
      <c r="B268" s="201">
        <f>'Расчет ФОТ'!B30</f>
        <v>0</v>
      </c>
      <c r="C268" s="292">
        <f>'Расчет ФОТ'!C30</f>
        <v>0</v>
      </c>
      <c r="D268" s="292">
        <f>'Расчет ФОТ'!J30</f>
        <v>0</v>
      </c>
      <c r="E268" s="292">
        <f>'Расчет ФОТ'!K30</f>
        <v>0</v>
      </c>
      <c r="F268" s="292">
        <f>'Расчет ФОТ'!L30</f>
        <v>0</v>
      </c>
      <c r="G268" s="292">
        <f>'Расчет ФОТ'!M30</f>
        <v>0</v>
      </c>
      <c r="H268" s="292">
        <f>'Расчет ФОТ'!W30-'Расчет ФОТ'!O30</f>
        <v>0</v>
      </c>
      <c r="I268" s="294">
        <f>'Расчет ФОТ'!W30</f>
        <v>0</v>
      </c>
    </row>
    <row r="269" spans="2:9" x14ac:dyDescent="0.25">
      <c r="B269" s="201">
        <f>'Расчет ФОТ'!B31</f>
        <v>0</v>
      </c>
      <c r="C269" s="292">
        <f>'Расчет ФОТ'!C31</f>
        <v>0</v>
      </c>
      <c r="D269" s="292">
        <f>'Расчет ФОТ'!J31</f>
        <v>0</v>
      </c>
      <c r="E269" s="292">
        <f>'Расчет ФОТ'!K31</f>
        <v>0</v>
      </c>
      <c r="F269" s="292">
        <f>'Расчет ФОТ'!L31</f>
        <v>0</v>
      </c>
      <c r="G269" s="292">
        <f>'Расчет ФОТ'!M31</f>
        <v>0</v>
      </c>
      <c r="H269" s="292">
        <f>'Расчет ФОТ'!W31-'Расчет ФОТ'!O31</f>
        <v>0</v>
      </c>
      <c r="I269" s="294">
        <f>'Расчет ФОТ'!W31</f>
        <v>0</v>
      </c>
    </row>
    <row r="270" spans="2:9" x14ac:dyDescent="0.25">
      <c r="B270" s="201">
        <f>'Расчет ФОТ'!B32</f>
        <v>0</v>
      </c>
      <c r="C270" s="292">
        <f>'Расчет ФОТ'!C32</f>
        <v>0</v>
      </c>
      <c r="D270" s="292">
        <f>'Расчет ФОТ'!J32</f>
        <v>0</v>
      </c>
      <c r="E270" s="292">
        <f>'Расчет ФОТ'!K32</f>
        <v>0</v>
      </c>
      <c r="F270" s="292">
        <f>'Расчет ФОТ'!L32</f>
        <v>0</v>
      </c>
      <c r="G270" s="292">
        <f>'Расчет ФОТ'!M32</f>
        <v>0</v>
      </c>
      <c r="H270" s="292">
        <f>'Расчет ФОТ'!W32-'Расчет ФОТ'!O32</f>
        <v>0</v>
      </c>
      <c r="I270" s="294">
        <f>'Расчет ФОТ'!W32</f>
        <v>0</v>
      </c>
    </row>
    <row r="271" spans="2:9" x14ac:dyDescent="0.25">
      <c r="B271" s="201">
        <f>'Расчет ФОТ'!B33</f>
        <v>0</v>
      </c>
      <c r="C271" s="292">
        <f>'Расчет ФОТ'!C33</f>
        <v>0</v>
      </c>
      <c r="D271" s="292">
        <f>'Расчет ФОТ'!J33</f>
        <v>0</v>
      </c>
      <c r="E271" s="292">
        <f>'Расчет ФОТ'!K33</f>
        <v>0</v>
      </c>
      <c r="F271" s="292">
        <f>'Расчет ФОТ'!L33</f>
        <v>0</v>
      </c>
      <c r="G271" s="292">
        <f>'Расчет ФОТ'!M33</f>
        <v>0</v>
      </c>
      <c r="H271" s="292">
        <f>'Расчет ФОТ'!W33-'Расчет ФОТ'!O33</f>
        <v>0</v>
      </c>
      <c r="I271" s="294">
        <f>'Расчет ФОТ'!W33</f>
        <v>0</v>
      </c>
    </row>
    <row r="272" spans="2:9" x14ac:dyDescent="0.25">
      <c r="B272" s="201">
        <f>'Расчет ФОТ'!B34</f>
        <v>0</v>
      </c>
      <c r="C272" s="292">
        <f>'Расчет ФОТ'!C34</f>
        <v>0</v>
      </c>
      <c r="D272" s="292">
        <f>'Расчет ФОТ'!J34</f>
        <v>0</v>
      </c>
      <c r="E272" s="292">
        <f>'Расчет ФОТ'!K34</f>
        <v>0</v>
      </c>
      <c r="F272" s="292">
        <f>'Расчет ФОТ'!L34</f>
        <v>0</v>
      </c>
      <c r="G272" s="292">
        <f>'Расчет ФОТ'!M34</f>
        <v>0</v>
      </c>
      <c r="H272" s="292">
        <f>'Расчет ФОТ'!W34-'Расчет ФОТ'!O34</f>
        <v>0</v>
      </c>
      <c r="I272" s="294">
        <f>'Расчет ФОТ'!W34</f>
        <v>0</v>
      </c>
    </row>
    <row r="273" spans="2:9" x14ac:dyDescent="0.25">
      <c r="B273" s="201">
        <f>'Расчет ФОТ'!B35</f>
        <v>0</v>
      </c>
      <c r="C273" s="292">
        <f>'Расчет ФОТ'!C35</f>
        <v>0</v>
      </c>
      <c r="D273" s="292">
        <f>'Расчет ФОТ'!J35</f>
        <v>0</v>
      </c>
      <c r="E273" s="292">
        <f>'Расчет ФОТ'!K35</f>
        <v>0</v>
      </c>
      <c r="F273" s="292">
        <f>'Расчет ФОТ'!L35</f>
        <v>0</v>
      </c>
      <c r="G273" s="292">
        <f>'Расчет ФОТ'!M35</f>
        <v>0</v>
      </c>
      <c r="H273" s="292">
        <f>'Расчет ФОТ'!W35-'Расчет ФОТ'!O35</f>
        <v>0</v>
      </c>
      <c r="I273" s="294">
        <f>'Расчет ФОТ'!W35</f>
        <v>0</v>
      </c>
    </row>
    <row r="274" spans="2:9" x14ac:dyDescent="0.25">
      <c r="B274" s="201">
        <f>'Расчет ФОТ'!B36</f>
        <v>0</v>
      </c>
      <c r="C274" s="292">
        <f>'Расчет ФОТ'!C36</f>
        <v>0</v>
      </c>
      <c r="D274" s="292">
        <f>'Расчет ФОТ'!J36</f>
        <v>0</v>
      </c>
      <c r="E274" s="292">
        <f>'Расчет ФОТ'!K36</f>
        <v>0</v>
      </c>
      <c r="F274" s="292">
        <f>'Расчет ФОТ'!L36</f>
        <v>0</v>
      </c>
      <c r="G274" s="292">
        <f>'Расчет ФОТ'!M36</f>
        <v>0</v>
      </c>
      <c r="H274" s="292">
        <f>'Расчет ФОТ'!W36-'Расчет ФОТ'!O36</f>
        <v>0</v>
      </c>
      <c r="I274" s="294">
        <f>'Расчет ФОТ'!W36</f>
        <v>0</v>
      </c>
    </row>
    <row r="275" spans="2:9" x14ac:dyDescent="0.25">
      <c r="B275" s="201">
        <f>'Расчет ФОТ'!B37</f>
        <v>0</v>
      </c>
      <c r="C275" s="292">
        <f>'Расчет ФОТ'!C37</f>
        <v>0</v>
      </c>
      <c r="D275" s="292">
        <f>'Расчет ФОТ'!J37</f>
        <v>0</v>
      </c>
      <c r="E275" s="292">
        <f>'Расчет ФОТ'!K37</f>
        <v>0</v>
      </c>
      <c r="F275" s="292">
        <f>'Расчет ФОТ'!L37</f>
        <v>0</v>
      </c>
      <c r="G275" s="292">
        <f>'Расчет ФОТ'!M37</f>
        <v>0</v>
      </c>
      <c r="H275" s="292">
        <f>'Расчет ФОТ'!W37-'Расчет ФОТ'!O37</f>
        <v>0</v>
      </c>
      <c r="I275" s="294">
        <f>'Расчет ФОТ'!W37</f>
        <v>0</v>
      </c>
    </row>
    <row r="276" spans="2:9" x14ac:dyDescent="0.25">
      <c r="B276" s="201">
        <f>'Расчет ФОТ'!B38</f>
        <v>0</v>
      </c>
      <c r="C276" s="292">
        <f>'Расчет ФОТ'!C38</f>
        <v>0</v>
      </c>
      <c r="D276" s="292">
        <f>'Расчет ФОТ'!J38</f>
        <v>0</v>
      </c>
      <c r="E276" s="292">
        <f>'Расчет ФОТ'!K38</f>
        <v>0</v>
      </c>
      <c r="F276" s="292">
        <f>'Расчет ФОТ'!L38</f>
        <v>0</v>
      </c>
      <c r="G276" s="292">
        <f>'Расчет ФОТ'!M38</f>
        <v>0</v>
      </c>
      <c r="H276" s="292">
        <f>'Расчет ФОТ'!W38-'Расчет ФОТ'!O38</f>
        <v>0</v>
      </c>
      <c r="I276" s="294">
        <f>'Расчет ФОТ'!W38</f>
        <v>0</v>
      </c>
    </row>
    <row r="277" spans="2:9" x14ac:dyDescent="0.25">
      <c r="B277" s="201">
        <f>'Расчет ФОТ'!B39</f>
        <v>0</v>
      </c>
      <c r="C277" s="292">
        <f>'Расчет ФОТ'!C39</f>
        <v>0</v>
      </c>
      <c r="D277" s="292">
        <f>'Расчет ФОТ'!J39</f>
        <v>0</v>
      </c>
      <c r="E277" s="292">
        <f>'Расчет ФОТ'!K39</f>
        <v>0</v>
      </c>
      <c r="F277" s="292">
        <f>'Расчет ФОТ'!L39</f>
        <v>0</v>
      </c>
      <c r="G277" s="292">
        <f>'Расчет ФОТ'!M39</f>
        <v>0</v>
      </c>
      <c r="H277" s="292">
        <f>'Расчет ФОТ'!W39-'Расчет ФОТ'!O39</f>
        <v>0</v>
      </c>
      <c r="I277" s="294">
        <f>'Расчет ФОТ'!W39</f>
        <v>0</v>
      </c>
    </row>
    <row r="278" spans="2:9" x14ac:dyDescent="0.25">
      <c r="B278" s="201">
        <f>'Расчет ФОТ'!B40</f>
        <v>0</v>
      </c>
      <c r="C278" s="292">
        <f>'Расчет ФОТ'!C40</f>
        <v>0</v>
      </c>
      <c r="D278" s="292">
        <f>'Расчет ФОТ'!J40</f>
        <v>0</v>
      </c>
      <c r="E278" s="292">
        <f>'Расчет ФОТ'!K40</f>
        <v>0</v>
      </c>
      <c r="F278" s="292">
        <f>'Расчет ФОТ'!L40</f>
        <v>0</v>
      </c>
      <c r="G278" s="292">
        <f>'Расчет ФОТ'!M40</f>
        <v>0</v>
      </c>
      <c r="H278" s="292">
        <f>'Расчет ФОТ'!W40-'Расчет ФОТ'!O40</f>
        <v>0</v>
      </c>
      <c r="I278" s="294">
        <f>'Расчет ФОТ'!W40</f>
        <v>0</v>
      </c>
    </row>
    <row r="279" spans="2:9" x14ac:dyDescent="0.25">
      <c r="B279" s="201">
        <f>'Расчет ФОТ'!B41</f>
        <v>0</v>
      </c>
      <c r="C279" s="292">
        <f>'Расчет ФОТ'!C41</f>
        <v>0</v>
      </c>
      <c r="D279" s="292">
        <f>'Расчет ФОТ'!J41</f>
        <v>0</v>
      </c>
      <c r="E279" s="292">
        <f>'Расчет ФОТ'!K41</f>
        <v>0</v>
      </c>
      <c r="F279" s="292">
        <f>'Расчет ФОТ'!L41</f>
        <v>0</v>
      </c>
      <c r="G279" s="292">
        <f>'Расчет ФОТ'!M41</f>
        <v>0</v>
      </c>
      <c r="H279" s="292">
        <f>'Расчет ФОТ'!W41-'Расчет ФОТ'!O41</f>
        <v>0</v>
      </c>
      <c r="I279" s="294">
        <f>'Расчет ФОТ'!W41</f>
        <v>0</v>
      </c>
    </row>
    <row r="280" spans="2:9" x14ac:dyDescent="0.25">
      <c r="B280" s="201">
        <f>'Расчет ФОТ'!B42</f>
        <v>0</v>
      </c>
      <c r="C280" s="292">
        <f>'Расчет ФОТ'!C42</f>
        <v>0</v>
      </c>
      <c r="D280" s="292">
        <f>'Расчет ФОТ'!J42</f>
        <v>0</v>
      </c>
      <c r="E280" s="292">
        <f>'Расчет ФОТ'!K42</f>
        <v>0</v>
      </c>
      <c r="F280" s="292">
        <f>'Расчет ФОТ'!L42</f>
        <v>0</v>
      </c>
      <c r="G280" s="292">
        <f>'Расчет ФОТ'!M42</f>
        <v>0</v>
      </c>
      <c r="H280" s="292">
        <f>'Расчет ФОТ'!W42-'Расчет ФОТ'!O42</f>
        <v>0</v>
      </c>
      <c r="I280" s="294">
        <f>'Расчет ФОТ'!W42</f>
        <v>0</v>
      </c>
    </row>
    <row r="281" spans="2:9" x14ac:dyDescent="0.25">
      <c r="B281" s="201">
        <f>'Расчет ФОТ'!B43</f>
        <v>0</v>
      </c>
      <c r="C281" s="292">
        <f>'Расчет ФОТ'!C43</f>
        <v>0</v>
      </c>
      <c r="D281" s="292">
        <f>'Расчет ФОТ'!J43</f>
        <v>0</v>
      </c>
      <c r="E281" s="292">
        <f>'Расчет ФОТ'!K43</f>
        <v>0</v>
      </c>
      <c r="F281" s="292">
        <f>'Расчет ФОТ'!L43</f>
        <v>0</v>
      </c>
      <c r="G281" s="292">
        <f>'Расчет ФОТ'!M43</f>
        <v>0</v>
      </c>
      <c r="H281" s="292">
        <f>'Расчет ФОТ'!W43-'Расчет ФОТ'!O43</f>
        <v>0</v>
      </c>
      <c r="I281" s="294">
        <f>'Расчет ФОТ'!W43</f>
        <v>0</v>
      </c>
    </row>
    <row r="282" spans="2:9" x14ac:dyDescent="0.25">
      <c r="B282" s="201">
        <f>'Расчет ФОТ'!B44</f>
        <v>0</v>
      </c>
      <c r="C282" s="292">
        <f>'Расчет ФОТ'!C44</f>
        <v>0</v>
      </c>
      <c r="D282" s="292">
        <f>'Расчет ФОТ'!J44</f>
        <v>0</v>
      </c>
      <c r="E282" s="292">
        <f>'Расчет ФОТ'!K44</f>
        <v>0</v>
      </c>
      <c r="F282" s="292">
        <f>'Расчет ФОТ'!L44</f>
        <v>0</v>
      </c>
      <c r="G282" s="292">
        <f>'Расчет ФОТ'!M44</f>
        <v>0</v>
      </c>
      <c r="H282" s="292">
        <f>'Расчет ФОТ'!W44-'Расчет ФОТ'!O44</f>
        <v>0</v>
      </c>
      <c r="I282" s="294">
        <f>'Расчет ФОТ'!W44</f>
        <v>0</v>
      </c>
    </row>
    <row r="283" spans="2:9" x14ac:dyDescent="0.25">
      <c r="B283" s="201">
        <f>'Расчет ФОТ'!B45</f>
        <v>0</v>
      </c>
      <c r="C283" s="292">
        <f>'Расчет ФОТ'!C45</f>
        <v>0</v>
      </c>
      <c r="D283" s="292">
        <f>'Расчет ФОТ'!J45</f>
        <v>0</v>
      </c>
      <c r="E283" s="292">
        <f>'Расчет ФОТ'!K45</f>
        <v>0</v>
      </c>
      <c r="F283" s="292">
        <f>'Расчет ФОТ'!L45</f>
        <v>0</v>
      </c>
      <c r="G283" s="292">
        <f>'Расчет ФОТ'!M45</f>
        <v>0</v>
      </c>
      <c r="H283" s="292">
        <f>'Расчет ФОТ'!W45-'Расчет ФОТ'!O45</f>
        <v>0</v>
      </c>
      <c r="I283" s="294">
        <f>'Расчет ФОТ'!W45</f>
        <v>0</v>
      </c>
    </row>
    <row r="284" spans="2:9" x14ac:dyDescent="0.25">
      <c r="B284" s="201">
        <f>'Расчет ФОТ'!B46</f>
        <v>0</v>
      </c>
      <c r="C284" s="292">
        <f>'Расчет ФОТ'!C46</f>
        <v>0</v>
      </c>
      <c r="D284" s="292">
        <f>'Расчет ФОТ'!J46</f>
        <v>0</v>
      </c>
      <c r="E284" s="292">
        <f>'Расчет ФОТ'!K46</f>
        <v>0</v>
      </c>
      <c r="F284" s="292">
        <f>'Расчет ФОТ'!L46</f>
        <v>0</v>
      </c>
      <c r="G284" s="292">
        <f>'Расчет ФОТ'!M46</f>
        <v>0</v>
      </c>
      <c r="H284" s="292">
        <f>'Расчет ФОТ'!W46-'Расчет ФОТ'!O46</f>
        <v>0</v>
      </c>
      <c r="I284" s="294">
        <f>'Расчет ФОТ'!W46</f>
        <v>0</v>
      </c>
    </row>
    <row r="285" spans="2:9" x14ac:dyDescent="0.25">
      <c r="B285" s="201">
        <f>'Расчет ФОТ'!B47</f>
        <v>0</v>
      </c>
      <c r="C285" s="292">
        <f>'Расчет ФОТ'!C47</f>
        <v>0</v>
      </c>
      <c r="D285" s="292">
        <f>'Расчет ФОТ'!J47</f>
        <v>0</v>
      </c>
      <c r="E285" s="292">
        <f>'Расчет ФОТ'!K47</f>
        <v>0</v>
      </c>
      <c r="F285" s="292">
        <f>'Расчет ФОТ'!L47</f>
        <v>0</v>
      </c>
      <c r="G285" s="292">
        <f>'Расчет ФОТ'!M47</f>
        <v>0</v>
      </c>
      <c r="H285" s="292">
        <f>'Расчет ФОТ'!W47-'Расчет ФОТ'!O47</f>
        <v>0</v>
      </c>
      <c r="I285" s="294">
        <f>'Расчет ФОТ'!W47</f>
        <v>0</v>
      </c>
    </row>
    <row r="286" spans="2:9" x14ac:dyDescent="0.25">
      <c r="B286" s="201">
        <f>'Расчет ФОТ'!B48</f>
        <v>0</v>
      </c>
      <c r="C286" s="292">
        <f>'Расчет ФОТ'!C48</f>
        <v>0</v>
      </c>
      <c r="D286" s="292">
        <f>'Расчет ФОТ'!J48</f>
        <v>0</v>
      </c>
      <c r="E286" s="292">
        <f>'Расчет ФОТ'!K48</f>
        <v>0</v>
      </c>
      <c r="F286" s="292">
        <f>'Расчет ФОТ'!L48</f>
        <v>0</v>
      </c>
      <c r="G286" s="292">
        <f>'Расчет ФОТ'!M48</f>
        <v>0</v>
      </c>
      <c r="H286" s="292">
        <f>'Расчет ФОТ'!W48-'Расчет ФОТ'!O48</f>
        <v>0</v>
      </c>
      <c r="I286" s="294">
        <f>'Расчет ФОТ'!W48</f>
        <v>0</v>
      </c>
    </row>
    <row r="287" spans="2:9" x14ac:dyDescent="0.25">
      <c r="B287" s="201">
        <f>'Расчет ФОТ'!B49</f>
        <v>0</v>
      </c>
      <c r="C287" s="292">
        <f>'Расчет ФОТ'!C49</f>
        <v>0</v>
      </c>
      <c r="D287" s="292">
        <f>'Расчет ФОТ'!J49</f>
        <v>0</v>
      </c>
      <c r="E287" s="292">
        <f>'Расчет ФОТ'!K49</f>
        <v>0</v>
      </c>
      <c r="F287" s="292">
        <f>'Расчет ФОТ'!L49</f>
        <v>0</v>
      </c>
      <c r="G287" s="292">
        <f>'Расчет ФОТ'!M49</f>
        <v>0</v>
      </c>
      <c r="H287" s="292">
        <f>'Расчет ФОТ'!W49-'Расчет ФОТ'!O49</f>
        <v>0</v>
      </c>
      <c r="I287" s="294">
        <f>'Расчет ФОТ'!W49</f>
        <v>0</v>
      </c>
    </row>
    <row r="288" spans="2:9" x14ac:dyDescent="0.25">
      <c r="B288" s="201">
        <f>'Расчет ФОТ'!B50</f>
        <v>0</v>
      </c>
      <c r="C288" s="292">
        <f>'Расчет ФОТ'!C50</f>
        <v>0</v>
      </c>
      <c r="D288" s="292">
        <f>'Расчет ФОТ'!J50</f>
        <v>0</v>
      </c>
      <c r="E288" s="292">
        <f>'Расчет ФОТ'!K50</f>
        <v>0</v>
      </c>
      <c r="F288" s="292">
        <f>'Расчет ФОТ'!L50</f>
        <v>0</v>
      </c>
      <c r="G288" s="292">
        <f>'Расчет ФОТ'!M50</f>
        <v>0</v>
      </c>
      <c r="H288" s="292">
        <f>'Расчет ФОТ'!W50-'Расчет ФОТ'!O50</f>
        <v>0</v>
      </c>
      <c r="I288" s="294">
        <f>'Расчет ФОТ'!W50</f>
        <v>0</v>
      </c>
    </row>
    <row r="289" spans="2:9" x14ac:dyDescent="0.25">
      <c r="B289" s="201">
        <f>'Расчет ФОТ'!B51</f>
        <v>0</v>
      </c>
      <c r="C289" s="292">
        <f>'Расчет ФОТ'!C51</f>
        <v>0</v>
      </c>
      <c r="D289" s="292">
        <f>'Расчет ФОТ'!J51</f>
        <v>0</v>
      </c>
      <c r="E289" s="292">
        <f>'Расчет ФОТ'!K51</f>
        <v>0</v>
      </c>
      <c r="F289" s="292">
        <f>'Расчет ФОТ'!L51</f>
        <v>0</v>
      </c>
      <c r="G289" s="292">
        <f>'Расчет ФОТ'!M51</f>
        <v>0</v>
      </c>
      <c r="H289" s="292">
        <f>'Расчет ФОТ'!W51-'Расчет ФОТ'!O51</f>
        <v>0</v>
      </c>
      <c r="I289" s="294">
        <f>'Расчет ФОТ'!W51</f>
        <v>0</v>
      </c>
    </row>
    <row r="290" spans="2:9" x14ac:dyDescent="0.25">
      <c r="B290" s="201">
        <f>'Расчет ФОТ'!B52</f>
        <v>0</v>
      </c>
      <c r="C290" s="292">
        <f>'Расчет ФОТ'!C52</f>
        <v>0</v>
      </c>
      <c r="D290" s="292">
        <f>'Расчет ФОТ'!J52</f>
        <v>0</v>
      </c>
      <c r="E290" s="292">
        <f>'Расчет ФОТ'!K52</f>
        <v>0</v>
      </c>
      <c r="F290" s="292">
        <f>'Расчет ФОТ'!L52</f>
        <v>0</v>
      </c>
      <c r="G290" s="292">
        <f>'Расчет ФОТ'!M52</f>
        <v>0</v>
      </c>
      <c r="H290" s="292">
        <f>'Расчет ФОТ'!W52-'Расчет ФОТ'!O52</f>
        <v>0</v>
      </c>
      <c r="I290" s="294">
        <f>'Расчет ФОТ'!W52</f>
        <v>0</v>
      </c>
    </row>
    <row r="291" spans="2:9" x14ac:dyDescent="0.25">
      <c r="B291" s="201">
        <f>'Расчет ФОТ'!B53</f>
        <v>0</v>
      </c>
      <c r="C291" s="292">
        <f>'Расчет ФОТ'!C53</f>
        <v>0</v>
      </c>
      <c r="D291" s="292">
        <f>'Расчет ФОТ'!J53</f>
        <v>0</v>
      </c>
      <c r="E291" s="292">
        <f>'Расчет ФОТ'!K53</f>
        <v>0</v>
      </c>
      <c r="F291" s="292">
        <f>'Расчет ФОТ'!L53</f>
        <v>0</v>
      </c>
      <c r="G291" s="292">
        <f>'Расчет ФОТ'!M53</f>
        <v>0</v>
      </c>
      <c r="H291" s="292">
        <f>'Расчет ФОТ'!W53-'Расчет ФОТ'!O53</f>
        <v>0</v>
      </c>
      <c r="I291" s="294">
        <f>'Расчет ФОТ'!W53</f>
        <v>0</v>
      </c>
    </row>
    <row r="292" spans="2:9" x14ac:dyDescent="0.25">
      <c r="B292" s="201">
        <f>'Расчет ФОТ'!B54</f>
        <v>0</v>
      </c>
      <c r="C292" s="292">
        <f>'Расчет ФОТ'!C54</f>
        <v>0</v>
      </c>
      <c r="D292" s="292">
        <f>'Расчет ФОТ'!J54</f>
        <v>0</v>
      </c>
      <c r="E292" s="292">
        <f>'Расчет ФОТ'!K54</f>
        <v>0</v>
      </c>
      <c r="F292" s="292">
        <f>'Расчет ФОТ'!L54</f>
        <v>0</v>
      </c>
      <c r="G292" s="292">
        <f>'Расчет ФОТ'!M54</f>
        <v>0</v>
      </c>
      <c r="H292" s="292">
        <f>'Расчет ФОТ'!W54-'Расчет ФОТ'!O54</f>
        <v>0</v>
      </c>
      <c r="I292" s="294">
        <f>'Расчет ФОТ'!W54</f>
        <v>0</v>
      </c>
    </row>
    <row r="293" spans="2:9" x14ac:dyDescent="0.25">
      <c r="B293" s="201">
        <f>'Расчет ФОТ'!B55</f>
        <v>0</v>
      </c>
      <c r="C293" s="292">
        <f>'Расчет ФОТ'!C55</f>
        <v>0</v>
      </c>
      <c r="D293" s="292">
        <f>'Расчет ФОТ'!J55</f>
        <v>0</v>
      </c>
      <c r="E293" s="292">
        <f>'Расчет ФОТ'!K55</f>
        <v>0</v>
      </c>
      <c r="F293" s="292">
        <f>'Расчет ФОТ'!L55</f>
        <v>0</v>
      </c>
      <c r="G293" s="292">
        <f>'Расчет ФОТ'!M55</f>
        <v>0</v>
      </c>
      <c r="H293" s="292">
        <f>'Расчет ФОТ'!W55-'Расчет ФОТ'!O55</f>
        <v>0</v>
      </c>
      <c r="I293" s="294">
        <f>'Расчет ФОТ'!W55</f>
        <v>0</v>
      </c>
    </row>
    <row r="294" spans="2:9" x14ac:dyDescent="0.25">
      <c r="B294" s="201">
        <f>'Расчет ФОТ'!B56</f>
        <v>0</v>
      </c>
      <c r="C294" s="292">
        <f>'Расчет ФОТ'!C56</f>
        <v>0</v>
      </c>
      <c r="D294" s="292">
        <f>'Расчет ФОТ'!J56</f>
        <v>0</v>
      </c>
      <c r="E294" s="292">
        <f>'Расчет ФОТ'!K56</f>
        <v>0</v>
      </c>
      <c r="F294" s="292">
        <f>'Расчет ФОТ'!L56</f>
        <v>0</v>
      </c>
      <c r="G294" s="292">
        <f>'Расчет ФОТ'!M56</f>
        <v>0</v>
      </c>
      <c r="H294" s="292">
        <f>'Расчет ФОТ'!W56-'Расчет ФОТ'!O56</f>
        <v>0</v>
      </c>
      <c r="I294" s="294">
        <f>'Расчет ФОТ'!W56</f>
        <v>0</v>
      </c>
    </row>
    <row r="295" spans="2:9" x14ac:dyDescent="0.25">
      <c r="B295" s="201">
        <f>'Расчет ФОТ'!B57</f>
        <v>0</v>
      </c>
      <c r="C295" s="292">
        <f>'Расчет ФОТ'!C57</f>
        <v>0</v>
      </c>
      <c r="D295" s="292">
        <f>'Расчет ФОТ'!J57</f>
        <v>0</v>
      </c>
      <c r="E295" s="292">
        <f>'Расчет ФОТ'!K57</f>
        <v>0</v>
      </c>
      <c r="F295" s="292">
        <f>'Расчет ФОТ'!L57</f>
        <v>0</v>
      </c>
      <c r="G295" s="292">
        <f>'Расчет ФОТ'!M57</f>
        <v>0</v>
      </c>
      <c r="H295" s="292">
        <f>'Расчет ФОТ'!W57-'Расчет ФОТ'!O57</f>
        <v>0</v>
      </c>
      <c r="I295" s="294">
        <f>'Расчет ФОТ'!W57</f>
        <v>0</v>
      </c>
    </row>
    <row r="296" spans="2:9" x14ac:dyDescent="0.25">
      <c r="B296" s="201">
        <f>'Расчет ФОТ'!B58</f>
        <v>0</v>
      </c>
      <c r="C296" s="292">
        <f>'Расчет ФОТ'!C58</f>
        <v>0</v>
      </c>
      <c r="D296" s="292">
        <f>'Расчет ФОТ'!J58</f>
        <v>0</v>
      </c>
      <c r="E296" s="292">
        <f>'Расчет ФОТ'!K58</f>
        <v>0</v>
      </c>
      <c r="F296" s="292">
        <f>'Расчет ФОТ'!L58</f>
        <v>0</v>
      </c>
      <c r="G296" s="292">
        <f>'Расчет ФОТ'!M58</f>
        <v>0</v>
      </c>
      <c r="H296" s="292">
        <f>'Расчет ФОТ'!W58-'Расчет ФОТ'!O58</f>
        <v>0</v>
      </c>
      <c r="I296" s="294">
        <f>'Расчет ФОТ'!W58</f>
        <v>0</v>
      </c>
    </row>
    <row r="297" spans="2:9" x14ac:dyDescent="0.25">
      <c r="B297" s="201">
        <f>'Расчет ФОТ'!B59</f>
        <v>0</v>
      </c>
      <c r="C297" s="292">
        <f>'Расчет ФОТ'!C59</f>
        <v>0</v>
      </c>
      <c r="D297" s="292">
        <f>'Расчет ФОТ'!J59</f>
        <v>0</v>
      </c>
      <c r="E297" s="292">
        <f>'Расчет ФОТ'!K59</f>
        <v>0</v>
      </c>
      <c r="F297" s="292">
        <f>'Расчет ФОТ'!L59</f>
        <v>0</v>
      </c>
      <c r="G297" s="292">
        <f>'Расчет ФОТ'!M59</f>
        <v>0</v>
      </c>
      <c r="H297" s="292">
        <f>'Расчет ФОТ'!W59-'Расчет ФОТ'!O59</f>
        <v>0</v>
      </c>
      <c r="I297" s="294">
        <f>'Расчет ФОТ'!W59</f>
        <v>0</v>
      </c>
    </row>
    <row r="298" spans="2:9" x14ac:dyDescent="0.25">
      <c r="B298" s="201">
        <f>'Расчет ФОТ'!B60</f>
        <v>0</v>
      </c>
      <c r="C298" s="292">
        <f>'Расчет ФОТ'!C60</f>
        <v>0</v>
      </c>
      <c r="D298" s="292">
        <f>'Расчет ФОТ'!J60</f>
        <v>0</v>
      </c>
      <c r="E298" s="292">
        <f>'Расчет ФОТ'!K60</f>
        <v>0</v>
      </c>
      <c r="F298" s="292">
        <f>'Расчет ФОТ'!L60</f>
        <v>0</v>
      </c>
      <c r="G298" s="292">
        <f>'Расчет ФОТ'!M60</f>
        <v>0</v>
      </c>
      <c r="H298" s="292">
        <f>'Расчет ФОТ'!W60-'Расчет ФОТ'!O60</f>
        <v>0</v>
      </c>
      <c r="I298" s="294">
        <f>'Расчет ФОТ'!W60</f>
        <v>0</v>
      </c>
    </row>
    <row r="299" spans="2:9" x14ac:dyDescent="0.25">
      <c r="B299" s="201">
        <f>'Расчет ФОТ'!B61</f>
        <v>0</v>
      </c>
      <c r="C299" s="292">
        <f>'Расчет ФОТ'!C61</f>
        <v>0</v>
      </c>
      <c r="D299" s="292">
        <f>'Расчет ФОТ'!J61</f>
        <v>0</v>
      </c>
      <c r="E299" s="292">
        <f>'Расчет ФОТ'!K61</f>
        <v>0</v>
      </c>
      <c r="F299" s="292">
        <f>'Расчет ФОТ'!L61</f>
        <v>0</v>
      </c>
      <c r="G299" s="292">
        <f>'Расчет ФОТ'!M61</f>
        <v>0</v>
      </c>
      <c r="H299" s="292">
        <f>'Расчет ФОТ'!W61-'Расчет ФОТ'!O61</f>
        <v>0</v>
      </c>
      <c r="I299" s="294">
        <f>'Расчет ФОТ'!W61</f>
        <v>0</v>
      </c>
    </row>
    <row r="300" spans="2:9" x14ac:dyDescent="0.25">
      <c r="B300" s="201">
        <f>'Расчет ФОТ'!B62</f>
        <v>0</v>
      </c>
      <c r="C300" s="292">
        <f>'Расчет ФОТ'!C62</f>
        <v>0</v>
      </c>
      <c r="D300" s="292">
        <f>'Расчет ФОТ'!J62</f>
        <v>0</v>
      </c>
      <c r="E300" s="292">
        <f>'Расчет ФОТ'!K62</f>
        <v>0</v>
      </c>
      <c r="F300" s="292">
        <f>'Расчет ФОТ'!L62</f>
        <v>0</v>
      </c>
      <c r="G300" s="292">
        <f>'Расчет ФОТ'!M62</f>
        <v>0</v>
      </c>
      <c r="H300" s="292">
        <f>'Расчет ФОТ'!W62-'Расчет ФОТ'!O62</f>
        <v>0</v>
      </c>
      <c r="I300" s="294">
        <f>'Расчет ФОТ'!W62</f>
        <v>0</v>
      </c>
    </row>
    <row r="301" spans="2:9" x14ac:dyDescent="0.25">
      <c r="B301" s="201">
        <f>'Расчет ФОТ'!B63</f>
        <v>0</v>
      </c>
      <c r="C301" s="292">
        <f>'Расчет ФОТ'!C63</f>
        <v>0</v>
      </c>
      <c r="D301" s="292">
        <f>'Расчет ФОТ'!J63</f>
        <v>0</v>
      </c>
      <c r="E301" s="292">
        <f>'Расчет ФОТ'!K63</f>
        <v>0</v>
      </c>
      <c r="F301" s="292">
        <f>'Расчет ФОТ'!L63</f>
        <v>0</v>
      </c>
      <c r="G301" s="292">
        <f>'Расчет ФОТ'!M63</f>
        <v>0</v>
      </c>
      <c r="H301" s="292">
        <f>'Расчет ФОТ'!W63-'Расчет ФОТ'!O63</f>
        <v>0</v>
      </c>
      <c r="I301" s="294">
        <f>'Расчет ФОТ'!W63</f>
        <v>0</v>
      </c>
    </row>
    <row r="302" spans="2:9" x14ac:dyDescent="0.25">
      <c r="B302" s="201">
        <f>'Расчет ФОТ'!B64</f>
        <v>0</v>
      </c>
      <c r="C302" s="292">
        <f>'Расчет ФОТ'!C64</f>
        <v>0</v>
      </c>
      <c r="D302" s="292">
        <f>'Расчет ФОТ'!J64</f>
        <v>0</v>
      </c>
      <c r="E302" s="292">
        <f>'Расчет ФОТ'!K64</f>
        <v>0</v>
      </c>
      <c r="F302" s="292">
        <f>'Расчет ФОТ'!L64</f>
        <v>0</v>
      </c>
      <c r="G302" s="292">
        <f>'Расчет ФОТ'!M64</f>
        <v>0</v>
      </c>
      <c r="H302" s="292">
        <f>'Расчет ФОТ'!W64-'Расчет ФОТ'!O64</f>
        <v>0</v>
      </c>
      <c r="I302" s="294">
        <f>'Расчет ФОТ'!W64</f>
        <v>0</v>
      </c>
    </row>
    <row r="303" spans="2:9" x14ac:dyDescent="0.25">
      <c r="B303" s="201">
        <f>'Расчет ФОТ'!B65</f>
        <v>0</v>
      </c>
      <c r="C303" s="292">
        <f>'Расчет ФОТ'!C65</f>
        <v>0</v>
      </c>
      <c r="D303" s="292">
        <f>'Расчет ФОТ'!J65</f>
        <v>0</v>
      </c>
      <c r="E303" s="292">
        <f>'Расчет ФОТ'!K65</f>
        <v>0</v>
      </c>
      <c r="F303" s="292">
        <f>'Расчет ФОТ'!L65</f>
        <v>0</v>
      </c>
      <c r="G303" s="292">
        <f>'Расчет ФОТ'!M65</f>
        <v>0</v>
      </c>
      <c r="H303" s="292">
        <f>'Расчет ФОТ'!W65-'Расчет ФОТ'!O65</f>
        <v>0</v>
      </c>
      <c r="I303" s="294">
        <f>'Расчет ФОТ'!W65</f>
        <v>0</v>
      </c>
    </row>
    <row r="304" spans="2:9" x14ac:dyDescent="0.25">
      <c r="B304" s="201">
        <f>'Расчет ФОТ'!B66</f>
        <v>0</v>
      </c>
      <c r="C304" s="292">
        <f>'Расчет ФОТ'!C66</f>
        <v>0</v>
      </c>
      <c r="D304" s="292">
        <f>'Расчет ФОТ'!J66</f>
        <v>0</v>
      </c>
      <c r="E304" s="292">
        <f>'Расчет ФОТ'!K66</f>
        <v>0</v>
      </c>
      <c r="F304" s="292">
        <f>'Расчет ФОТ'!L66</f>
        <v>0</v>
      </c>
      <c r="G304" s="292">
        <f>'Расчет ФОТ'!M66</f>
        <v>0</v>
      </c>
      <c r="H304" s="292">
        <f>'Расчет ФОТ'!W66-'Расчет ФОТ'!O66</f>
        <v>0</v>
      </c>
      <c r="I304" s="294">
        <f>'Расчет ФОТ'!W66</f>
        <v>0</v>
      </c>
    </row>
    <row r="305" spans="2:9" x14ac:dyDescent="0.25">
      <c r="B305" s="201">
        <f>'Расчет ФОТ'!B67</f>
        <v>0</v>
      </c>
      <c r="C305" s="292">
        <f>'Расчет ФОТ'!C67</f>
        <v>0</v>
      </c>
      <c r="D305" s="292">
        <f>'Расчет ФОТ'!J67</f>
        <v>0</v>
      </c>
      <c r="E305" s="292">
        <f>'Расчет ФОТ'!K67</f>
        <v>0</v>
      </c>
      <c r="F305" s="292">
        <f>'Расчет ФОТ'!L67</f>
        <v>0</v>
      </c>
      <c r="G305" s="292">
        <f>'Расчет ФОТ'!M67</f>
        <v>0</v>
      </c>
      <c r="H305" s="292">
        <f>'Расчет ФОТ'!W67-'Расчет ФОТ'!O67</f>
        <v>0</v>
      </c>
      <c r="I305" s="294">
        <f>'Расчет ФОТ'!W67</f>
        <v>0</v>
      </c>
    </row>
    <row r="306" spans="2:9" x14ac:dyDescent="0.25">
      <c r="B306" s="201">
        <f>'Расчет ФОТ'!B68</f>
        <v>0</v>
      </c>
      <c r="C306" s="292">
        <f>'Расчет ФОТ'!C68</f>
        <v>0</v>
      </c>
      <c r="D306" s="292">
        <f>'Расчет ФОТ'!J68</f>
        <v>0</v>
      </c>
      <c r="E306" s="292">
        <f>'Расчет ФОТ'!K68</f>
        <v>0</v>
      </c>
      <c r="F306" s="292">
        <f>'Расчет ФОТ'!L68</f>
        <v>0</v>
      </c>
      <c r="G306" s="292">
        <f>'Расчет ФОТ'!M68</f>
        <v>0</v>
      </c>
      <c r="H306" s="292">
        <f>'Расчет ФОТ'!W68-'Расчет ФОТ'!O68</f>
        <v>0</v>
      </c>
      <c r="I306" s="294">
        <f>'Расчет ФОТ'!W68</f>
        <v>0</v>
      </c>
    </row>
    <row r="307" spans="2:9" x14ac:dyDescent="0.25">
      <c r="B307" s="201">
        <f>'Расчет ФОТ'!B69</f>
        <v>0</v>
      </c>
      <c r="C307" s="292">
        <f>'Расчет ФОТ'!C69</f>
        <v>0</v>
      </c>
      <c r="D307" s="292">
        <f>'Расчет ФОТ'!J69</f>
        <v>0</v>
      </c>
      <c r="E307" s="292">
        <f>'Расчет ФОТ'!K69</f>
        <v>0</v>
      </c>
      <c r="F307" s="292">
        <f>'Расчет ФОТ'!L69</f>
        <v>0</v>
      </c>
      <c r="G307" s="292">
        <f>'Расчет ФОТ'!M69</f>
        <v>0</v>
      </c>
      <c r="H307" s="292">
        <f>'Расчет ФОТ'!W69-'Расчет ФОТ'!O69</f>
        <v>0</v>
      </c>
      <c r="I307" s="294">
        <f>'Расчет ФОТ'!W69</f>
        <v>0</v>
      </c>
    </row>
    <row r="308" spans="2:9" x14ac:dyDescent="0.25">
      <c r="B308" s="201">
        <f>'Расчет ФОТ'!B70</f>
        <v>0</v>
      </c>
      <c r="C308" s="292">
        <f>'Расчет ФОТ'!C70</f>
        <v>0</v>
      </c>
      <c r="D308" s="292">
        <f>'Расчет ФОТ'!J70</f>
        <v>0</v>
      </c>
      <c r="E308" s="292">
        <f>'Расчет ФОТ'!K70</f>
        <v>0</v>
      </c>
      <c r="F308" s="292">
        <f>'Расчет ФОТ'!L70</f>
        <v>0</v>
      </c>
      <c r="G308" s="292">
        <f>'Расчет ФОТ'!M70</f>
        <v>0</v>
      </c>
      <c r="H308" s="292">
        <f>'Расчет ФОТ'!W70-'Расчет ФОТ'!O70</f>
        <v>0</v>
      </c>
      <c r="I308" s="294">
        <f>'Расчет ФОТ'!W70</f>
        <v>0</v>
      </c>
    </row>
    <row r="309" spans="2:9" x14ac:dyDescent="0.25">
      <c r="B309" s="201">
        <f>'Расчет ФОТ'!B71</f>
        <v>0</v>
      </c>
      <c r="C309" s="292">
        <f>'Расчет ФОТ'!C71</f>
        <v>0</v>
      </c>
      <c r="D309" s="292">
        <f>'Расчет ФОТ'!J71</f>
        <v>0</v>
      </c>
      <c r="E309" s="292">
        <f>'Расчет ФОТ'!K71</f>
        <v>0</v>
      </c>
      <c r="F309" s="292">
        <f>'Расчет ФОТ'!L71</f>
        <v>0</v>
      </c>
      <c r="G309" s="292">
        <f>'Расчет ФОТ'!M71</f>
        <v>0</v>
      </c>
      <c r="H309" s="292">
        <f>'Расчет ФОТ'!W71-'Расчет ФОТ'!O71</f>
        <v>0</v>
      </c>
      <c r="I309" s="294">
        <f>'Расчет ФОТ'!W71</f>
        <v>0</v>
      </c>
    </row>
    <row r="310" spans="2:9" x14ac:dyDescent="0.25">
      <c r="B310" s="201">
        <f>'Расчет ФОТ'!B72</f>
        <v>0</v>
      </c>
      <c r="C310" s="292">
        <f>'Расчет ФОТ'!C72</f>
        <v>0</v>
      </c>
      <c r="D310" s="292">
        <f>'Расчет ФОТ'!J72</f>
        <v>0</v>
      </c>
      <c r="E310" s="292">
        <f>'Расчет ФОТ'!K72</f>
        <v>0</v>
      </c>
      <c r="F310" s="292">
        <f>'Расчет ФОТ'!L72</f>
        <v>0</v>
      </c>
      <c r="G310" s="292">
        <f>'Расчет ФОТ'!M72</f>
        <v>0</v>
      </c>
      <c r="H310" s="292">
        <f>'Расчет ФОТ'!W72-'Расчет ФОТ'!O72</f>
        <v>0</v>
      </c>
      <c r="I310" s="294">
        <f>'Расчет ФОТ'!W72</f>
        <v>0</v>
      </c>
    </row>
    <row r="311" spans="2:9" x14ac:dyDescent="0.25">
      <c r="B311" s="201">
        <f>'Расчет ФОТ'!B73</f>
        <v>0</v>
      </c>
      <c r="C311" s="292">
        <f>'Расчет ФОТ'!C73</f>
        <v>0</v>
      </c>
      <c r="D311" s="292">
        <f>'Расчет ФОТ'!J73</f>
        <v>0</v>
      </c>
      <c r="E311" s="292">
        <f>'Расчет ФОТ'!K73</f>
        <v>0</v>
      </c>
      <c r="F311" s="292">
        <f>'Расчет ФОТ'!L73</f>
        <v>0</v>
      </c>
      <c r="G311" s="292">
        <f>'Расчет ФОТ'!M73</f>
        <v>0</v>
      </c>
      <c r="H311" s="292">
        <f>'Расчет ФОТ'!W73-'Расчет ФОТ'!O73</f>
        <v>0</v>
      </c>
      <c r="I311" s="294">
        <f>'Расчет ФОТ'!W73</f>
        <v>0</v>
      </c>
    </row>
    <row r="312" spans="2:9" x14ac:dyDescent="0.25">
      <c r="B312" s="201">
        <f>'Расчет ФОТ'!B74</f>
        <v>0</v>
      </c>
      <c r="C312" s="292">
        <f>'Расчет ФОТ'!C74</f>
        <v>0</v>
      </c>
      <c r="D312" s="292">
        <f>'Расчет ФОТ'!J74</f>
        <v>0</v>
      </c>
      <c r="E312" s="292">
        <f>'Расчет ФОТ'!K74</f>
        <v>0</v>
      </c>
      <c r="F312" s="292">
        <f>'Расчет ФОТ'!L74</f>
        <v>0</v>
      </c>
      <c r="G312" s="292">
        <f>'Расчет ФОТ'!M74</f>
        <v>0</v>
      </c>
      <c r="H312" s="292">
        <f>'Расчет ФОТ'!W74-'Расчет ФОТ'!O74</f>
        <v>0</v>
      </c>
      <c r="I312" s="294">
        <f>'Расчет ФОТ'!W74</f>
        <v>0</v>
      </c>
    </row>
    <row r="313" spans="2:9" x14ac:dyDescent="0.25">
      <c r="B313" s="201">
        <f>'Расчет ФОТ'!B75</f>
        <v>0</v>
      </c>
      <c r="C313" s="292">
        <f>'Расчет ФОТ'!C75</f>
        <v>0</v>
      </c>
      <c r="D313" s="292">
        <f>'Расчет ФОТ'!J75</f>
        <v>0</v>
      </c>
      <c r="E313" s="292">
        <f>'Расчет ФОТ'!K75</f>
        <v>0</v>
      </c>
      <c r="F313" s="292">
        <f>'Расчет ФОТ'!L75</f>
        <v>0</v>
      </c>
      <c r="G313" s="292">
        <f>'Расчет ФОТ'!M75</f>
        <v>0</v>
      </c>
      <c r="H313" s="292">
        <f>'Расчет ФОТ'!W75-'Расчет ФОТ'!O75</f>
        <v>0</v>
      </c>
      <c r="I313" s="294">
        <f>'Расчет ФОТ'!W75</f>
        <v>0</v>
      </c>
    </row>
    <row r="314" spans="2:9" x14ac:dyDescent="0.25">
      <c r="B314" s="201">
        <f>'Расчет ФОТ'!B76</f>
        <v>0</v>
      </c>
      <c r="C314" s="292">
        <f>'Расчет ФОТ'!C76</f>
        <v>0</v>
      </c>
      <c r="D314" s="292">
        <f>'Расчет ФОТ'!J76</f>
        <v>0</v>
      </c>
      <c r="E314" s="292">
        <f>'Расчет ФОТ'!K76</f>
        <v>0</v>
      </c>
      <c r="F314" s="292">
        <f>'Расчет ФОТ'!L76</f>
        <v>0</v>
      </c>
      <c r="G314" s="292">
        <f>'Расчет ФОТ'!M76</f>
        <v>0</v>
      </c>
      <c r="H314" s="292">
        <f>'Расчет ФОТ'!W76-'Расчет ФОТ'!O76</f>
        <v>0</v>
      </c>
      <c r="I314" s="294">
        <f>'Расчет ФОТ'!W76</f>
        <v>0</v>
      </c>
    </row>
    <row r="315" spans="2:9" x14ac:dyDescent="0.25">
      <c r="B315" s="201">
        <f>'Расчет ФОТ'!B77</f>
        <v>0</v>
      </c>
      <c r="C315" s="292">
        <f>'Расчет ФОТ'!C77</f>
        <v>0</v>
      </c>
      <c r="D315" s="292">
        <f>'Расчет ФОТ'!J77</f>
        <v>0</v>
      </c>
      <c r="E315" s="292">
        <f>'Расчет ФОТ'!K77</f>
        <v>0</v>
      </c>
      <c r="F315" s="292">
        <f>'Расчет ФОТ'!L77</f>
        <v>0</v>
      </c>
      <c r="G315" s="292">
        <f>'Расчет ФОТ'!M77</f>
        <v>0</v>
      </c>
      <c r="H315" s="292">
        <f>'Расчет ФОТ'!W77-'Расчет ФОТ'!O77</f>
        <v>0</v>
      </c>
      <c r="I315" s="294">
        <f>'Расчет ФОТ'!W77</f>
        <v>0</v>
      </c>
    </row>
    <row r="316" spans="2:9" x14ac:dyDescent="0.25">
      <c r="B316" s="201">
        <f>'Расчет ФОТ'!B78</f>
        <v>0</v>
      </c>
      <c r="C316" s="292">
        <f>'Расчет ФОТ'!C78</f>
        <v>0</v>
      </c>
      <c r="D316" s="292">
        <f>'Расчет ФОТ'!J78</f>
        <v>0</v>
      </c>
      <c r="E316" s="292">
        <f>'Расчет ФОТ'!K78</f>
        <v>0</v>
      </c>
      <c r="F316" s="292">
        <f>'Расчет ФОТ'!L78</f>
        <v>0</v>
      </c>
      <c r="G316" s="292">
        <f>'Расчет ФОТ'!M78</f>
        <v>0</v>
      </c>
      <c r="H316" s="292">
        <f>'Расчет ФОТ'!W78-'Расчет ФОТ'!O78</f>
        <v>0</v>
      </c>
      <c r="I316" s="294">
        <f>'Расчет ФОТ'!W78</f>
        <v>0</v>
      </c>
    </row>
    <row r="317" spans="2:9" x14ac:dyDescent="0.25">
      <c r="B317" s="201">
        <f>'Расчет ФОТ'!B79</f>
        <v>0</v>
      </c>
      <c r="C317" s="292">
        <f>'Расчет ФОТ'!C79</f>
        <v>0</v>
      </c>
      <c r="D317" s="292">
        <f>'Расчет ФОТ'!J79</f>
        <v>0</v>
      </c>
      <c r="E317" s="292">
        <f>'Расчет ФОТ'!K79</f>
        <v>0</v>
      </c>
      <c r="F317" s="292">
        <f>'Расчет ФОТ'!L79</f>
        <v>0</v>
      </c>
      <c r="G317" s="292">
        <f>'Расчет ФОТ'!M79</f>
        <v>0</v>
      </c>
      <c r="H317" s="292">
        <f>'Расчет ФОТ'!W79-'Расчет ФОТ'!O79</f>
        <v>0</v>
      </c>
      <c r="I317" s="294">
        <f>'Расчет ФОТ'!W79</f>
        <v>0</v>
      </c>
    </row>
    <row r="318" spans="2:9" x14ac:dyDescent="0.25">
      <c r="B318" s="201">
        <f>'Расчет ФОТ'!B80</f>
        <v>0</v>
      </c>
      <c r="C318" s="292">
        <f>'Расчет ФОТ'!C80</f>
        <v>0</v>
      </c>
      <c r="D318" s="292">
        <f>'Расчет ФОТ'!J80</f>
        <v>0</v>
      </c>
      <c r="E318" s="292">
        <f>'Расчет ФОТ'!K80</f>
        <v>0</v>
      </c>
      <c r="F318" s="292">
        <f>'Расчет ФОТ'!L80</f>
        <v>0</v>
      </c>
      <c r="G318" s="292">
        <f>'Расчет ФОТ'!M80</f>
        <v>0</v>
      </c>
      <c r="H318" s="292">
        <f>'Расчет ФОТ'!W80-'Расчет ФОТ'!O80</f>
        <v>0</v>
      </c>
      <c r="I318" s="294">
        <f>'Расчет ФОТ'!W80</f>
        <v>0</v>
      </c>
    </row>
    <row r="319" spans="2:9" x14ac:dyDescent="0.25">
      <c r="B319" s="201">
        <f>'Расчет ФОТ'!B81</f>
        <v>0</v>
      </c>
      <c r="C319" s="292">
        <f>'Расчет ФОТ'!C81</f>
        <v>0</v>
      </c>
      <c r="D319" s="292">
        <f>'Расчет ФОТ'!J81</f>
        <v>0</v>
      </c>
      <c r="E319" s="292">
        <f>'Расчет ФОТ'!K81</f>
        <v>0</v>
      </c>
      <c r="F319" s="292">
        <f>'Расчет ФОТ'!L81</f>
        <v>0</v>
      </c>
      <c r="G319" s="292">
        <f>'Расчет ФОТ'!M81</f>
        <v>0</v>
      </c>
      <c r="H319" s="292">
        <f>'Расчет ФОТ'!W81-'Расчет ФОТ'!O81</f>
        <v>0</v>
      </c>
      <c r="I319" s="294">
        <f>'Расчет ФОТ'!W81</f>
        <v>0</v>
      </c>
    </row>
    <row r="320" spans="2:9" x14ac:dyDescent="0.25">
      <c r="B320" s="201">
        <f>'Расчет ФОТ'!B82</f>
        <v>0</v>
      </c>
      <c r="C320" s="292">
        <f>'Расчет ФОТ'!C82</f>
        <v>0</v>
      </c>
      <c r="D320" s="292">
        <f>'Расчет ФОТ'!J82</f>
        <v>0</v>
      </c>
      <c r="E320" s="292">
        <f>'Расчет ФОТ'!K82</f>
        <v>0</v>
      </c>
      <c r="F320" s="292">
        <f>'Расчет ФОТ'!L82</f>
        <v>0</v>
      </c>
      <c r="G320" s="292">
        <f>'Расчет ФОТ'!M82</f>
        <v>0</v>
      </c>
      <c r="H320" s="292">
        <f>'Расчет ФОТ'!W82-'Расчет ФОТ'!O82</f>
        <v>0</v>
      </c>
      <c r="I320" s="294">
        <f>'Расчет ФОТ'!W82</f>
        <v>0</v>
      </c>
    </row>
    <row r="321" spans="2:9" x14ac:dyDescent="0.25">
      <c r="B321" s="201">
        <f>'Расчет ФОТ'!B83</f>
        <v>0</v>
      </c>
      <c r="C321" s="292">
        <f>'Расчет ФОТ'!C83</f>
        <v>0</v>
      </c>
      <c r="D321" s="292">
        <f>'Расчет ФОТ'!J83</f>
        <v>0</v>
      </c>
      <c r="E321" s="292">
        <f>'Расчет ФОТ'!K83</f>
        <v>0</v>
      </c>
      <c r="F321" s="292">
        <f>'Расчет ФОТ'!L83</f>
        <v>0</v>
      </c>
      <c r="G321" s="292">
        <f>'Расчет ФОТ'!M83</f>
        <v>0</v>
      </c>
      <c r="H321" s="292">
        <f>'Расчет ФОТ'!W83-'Расчет ФОТ'!O83</f>
        <v>0</v>
      </c>
      <c r="I321" s="294">
        <f>'Расчет ФОТ'!W83</f>
        <v>0</v>
      </c>
    </row>
    <row r="322" spans="2:9" x14ac:dyDescent="0.25">
      <c r="B322" s="201">
        <f>'Расчет ФОТ'!B84</f>
        <v>0</v>
      </c>
      <c r="C322" s="292">
        <f>'Расчет ФОТ'!C84</f>
        <v>0</v>
      </c>
      <c r="D322" s="292">
        <f>'Расчет ФОТ'!J84</f>
        <v>0</v>
      </c>
      <c r="E322" s="292">
        <f>'Расчет ФОТ'!K84</f>
        <v>0</v>
      </c>
      <c r="F322" s="292">
        <f>'Расчет ФОТ'!L84</f>
        <v>0</v>
      </c>
      <c r="G322" s="292">
        <f>'Расчет ФОТ'!M84</f>
        <v>0</v>
      </c>
      <c r="H322" s="292">
        <f>'Расчет ФОТ'!W84-'Расчет ФОТ'!O84</f>
        <v>0</v>
      </c>
      <c r="I322" s="294">
        <f>'Расчет ФОТ'!W84</f>
        <v>0</v>
      </c>
    </row>
    <row r="323" spans="2:9" x14ac:dyDescent="0.25">
      <c r="B323" s="201">
        <f>'Расчет ФОТ'!B85</f>
        <v>0</v>
      </c>
      <c r="C323" s="292">
        <f>'Расчет ФОТ'!C85</f>
        <v>0</v>
      </c>
      <c r="D323" s="292">
        <f>'Расчет ФОТ'!J85</f>
        <v>0</v>
      </c>
      <c r="E323" s="292">
        <f>'Расчет ФОТ'!K85</f>
        <v>0</v>
      </c>
      <c r="F323" s="292">
        <f>'Расчет ФОТ'!L85</f>
        <v>0</v>
      </c>
      <c r="G323" s="292">
        <f>'Расчет ФОТ'!M85</f>
        <v>0</v>
      </c>
      <c r="H323" s="292">
        <f>'Расчет ФОТ'!W85-'Расчет ФОТ'!O85</f>
        <v>0</v>
      </c>
      <c r="I323" s="294">
        <f>'Расчет ФОТ'!W85</f>
        <v>0</v>
      </c>
    </row>
    <row r="324" spans="2:9" x14ac:dyDescent="0.25">
      <c r="B324" s="201">
        <f>'Расчет ФОТ'!B86</f>
        <v>0</v>
      </c>
      <c r="C324" s="292">
        <f>'Расчет ФОТ'!C86</f>
        <v>0</v>
      </c>
      <c r="D324" s="292">
        <f>'Расчет ФОТ'!J86</f>
        <v>0</v>
      </c>
      <c r="E324" s="292">
        <f>'Расчет ФОТ'!K86</f>
        <v>0</v>
      </c>
      <c r="F324" s="292">
        <f>'Расчет ФОТ'!L86</f>
        <v>0</v>
      </c>
      <c r="G324" s="292">
        <f>'Расчет ФОТ'!M86</f>
        <v>0</v>
      </c>
      <c r="H324" s="292">
        <f>'Расчет ФОТ'!W86-'Расчет ФОТ'!O86</f>
        <v>0</v>
      </c>
      <c r="I324" s="294">
        <f>'Расчет ФОТ'!W86</f>
        <v>0</v>
      </c>
    </row>
    <row r="325" spans="2:9" x14ac:dyDescent="0.25">
      <c r="B325" s="201">
        <f>'Расчет ФОТ'!B87</f>
        <v>0</v>
      </c>
      <c r="C325" s="292">
        <f>'Расчет ФОТ'!C87</f>
        <v>0</v>
      </c>
      <c r="D325" s="292">
        <f>'Расчет ФОТ'!J87</f>
        <v>0</v>
      </c>
      <c r="E325" s="292">
        <f>'Расчет ФОТ'!K87</f>
        <v>0</v>
      </c>
      <c r="F325" s="292">
        <f>'Расчет ФОТ'!L87</f>
        <v>0</v>
      </c>
      <c r="G325" s="292">
        <f>'Расчет ФОТ'!M87</f>
        <v>0</v>
      </c>
      <c r="H325" s="292">
        <f>'Расчет ФОТ'!W87-'Расчет ФОТ'!O87</f>
        <v>0</v>
      </c>
      <c r="I325" s="294">
        <f>'Расчет ФОТ'!W87</f>
        <v>0</v>
      </c>
    </row>
    <row r="326" spans="2:9" x14ac:dyDescent="0.25">
      <c r="B326" s="201">
        <f>'Расчет ФОТ'!B88</f>
        <v>0</v>
      </c>
      <c r="C326" s="292">
        <f>'Расчет ФОТ'!C88</f>
        <v>0</v>
      </c>
      <c r="D326" s="292">
        <f>'Расчет ФОТ'!J88</f>
        <v>0</v>
      </c>
      <c r="E326" s="292">
        <f>'Расчет ФОТ'!K88</f>
        <v>0</v>
      </c>
      <c r="F326" s="292">
        <f>'Расчет ФОТ'!L88</f>
        <v>0</v>
      </c>
      <c r="G326" s="292">
        <f>'Расчет ФОТ'!M88</f>
        <v>0</v>
      </c>
      <c r="H326" s="292">
        <f>'Расчет ФОТ'!W88-'Расчет ФОТ'!O88</f>
        <v>0</v>
      </c>
      <c r="I326" s="294">
        <f>'Расчет ФОТ'!W88</f>
        <v>0</v>
      </c>
    </row>
    <row r="327" spans="2:9" x14ac:dyDescent="0.25">
      <c r="B327" s="201">
        <f>'Расчет ФОТ'!B89</f>
        <v>0</v>
      </c>
      <c r="C327" s="292">
        <f>'Расчет ФОТ'!C89</f>
        <v>0</v>
      </c>
      <c r="D327" s="292">
        <f>'Расчет ФОТ'!J89</f>
        <v>0</v>
      </c>
      <c r="E327" s="292">
        <f>'Расчет ФОТ'!K89</f>
        <v>0</v>
      </c>
      <c r="F327" s="292">
        <f>'Расчет ФОТ'!L89</f>
        <v>0</v>
      </c>
      <c r="G327" s="292">
        <f>'Расчет ФОТ'!M89</f>
        <v>0</v>
      </c>
      <c r="H327" s="292">
        <f>'Расчет ФОТ'!W89-'Расчет ФОТ'!O89</f>
        <v>0</v>
      </c>
      <c r="I327" s="294">
        <f>'Расчет ФОТ'!W89</f>
        <v>0</v>
      </c>
    </row>
    <row r="328" spans="2:9" x14ac:dyDescent="0.25">
      <c r="B328" s="201">
        <f>'Расчет ФОТ'!B90</f>
        <v>0</v>
      </c>
      <c r="C328" s="292">
        <f>'Расчет ФОТ'!C90</f>
        <v>0</v>
      </c>
      <c r="D328" s="292">
        <f>'Расчет ФОТ'!J90</f>
        <v>0</v>
      </c>
      <c r="E328" s="292">
        <f>'Расчет ФОТ'!K90</f>
        <v>0</v>
      </c>
      <c r="F328" s="292">
        <f>'Расчет ФОТ'!L90</f>
        <v>0</v>
      </c>
      <c r="G328" s="292">
        <f>'Расчет ФОТ'!M90</f>
        <v>0</v>
      </c>
      <c r="H328" s="292">
        <f>'Расчет ФОТ'!W90-'Расчет ФОТ'!O90</f>
        <v>0</v>
      </c>
      <c r="I328" s="294">
        <f>'Расчет ФОТ'!W90</f>
        <v>0</v>
      </c>
    </row>
    <row r="329" spans="2:9" x14ac:dyDescent="0.25">
      <c r="B329" s="201">
        <f>'Расчет ФОТ'!B91</f>
        <v>0</v>
      </c>
      <c r="C329" s="292">
        <f>'Расчет ФОТ'!C91</f>
        <v>0</v>
      </c>
      <c r="D329" s="292">
        <f>'Расчет ФОТ'!J91</f>
        <v>0</v>
      </c>
      <c r="E329" s="292">
        <f>'Расчет ФОТ'!K91</f>
        <v>0</v>
      </c>
      <c r="F329" s="292">
        <f>'Расчет ФОТ'!L91</f>
        <v>0</v>
      </c>
      <c r="G329" s="292">
        <f>'Расчет ФОТ'!M91</f>
        <v>0</v>
      </c>
      <c r="H329" s="292">
        <f>'Расчет ФОТ'!W91-'Расчет ФОТ'!O91</f>
        <v>0</v>
      </c>
      <c r="I329" s="294">
        <f>'Расчет ФОТ'!W91</f>
        <v>0</v>
      </c>
    </row>
    <row r="330" spans="2:9" x14ac:dyDescent="0.25">
      <c r="B330" s="201">
        <f>'Расчет ФОТ'!B92</f>
        <v>0</v>
      </c>
      <c r="C330" s="292">
        <f>'Расчет ФОТ'!C92</f>
        <v>0</v>
      </c>
      <c r="D330" s="292">
        <f>'Расчет ФОТ'!J92</f>
        <v>0</v>
      </c>
      <c r="E330" s="292">
        <f>'Расчет ФОТ'!K92</f>
        <v>0</v>
      </c>
      <c r="F330" s="292">
        <f>'Расчет ФОТ'!L92</f>
        <v>0</v>
      </c>
      <c r="G330" s="292">
        <f>'Расчет ФОТ'!M92</f>
        <v>0</v>
      </c>
      <c r="H330" s="292">
        <f>'Расчет ФОТ'!W92-'Расчет ФОТ'!O92</f>
        <v>0</v>
      </c>
      <c r="I330" s="294">
        <f>'Расчет ФОТ'!W92</f>
        <v>0</v>
      </c>
    </row>
    <row r="331" spans="2:9" x14ac:dyDescent="0.25">
      <c r="B331" s="201">
        <f>'Расчет ФОТ'!B93</f>
        <v>0</v>
      </c>
      <c r="C331" s="292">
        <f>'Расчет ФОТ'!C93</f>
        <v>0</v>
      </c>
      <c r="D331" s="292">
        <f>'Расчет ФОТ'!J93</f>
        <v>0</v>
      </c>
      <c r="E331" s="292">
        <f>'Расчет ФОТ'!K93</f>
        <v>0</v>
      </c>
      <c r="F331" s="292">
        <f>'Расчет ФОТ'!L93</f>
        <v>0</v>
      </c>
      <c r="G331" s="292">
        <f>'Расчет ФОТ'!M93</f>
        <v>0</v>
      </c>
      <c r="H331" s="292">
        <f>'Расчет ФОТ'!W93-'Расчет ФОТ'!O93</f>
        <v>0</v>
      </c>
      <c r="I331" s="294">
        <f>'Расчет ФОТ'!W93</f>
        <v>0</v>
      </c>
    </row>
    <row r="332" spans="2:9" x14ac:dyDescent="0.25">
      <c r="B332" s="201">
        <f>'Расчет ФОТ'!B94</f>
        <v>0</v>
      </c>
      <c r="C332" s="292">
        <f>'Расчет ФОТ'!C94</f>
        <v>0</v>
      </c>
      <c r="D332" s="292">
        <f>'Расчет ФОТ'!J94</f>
        <v>0</v>
      </c>
      <c r="E332" s="292">
        <f>'Расчет ФОТ'!K94</f>
        <v>0</v>
      </c>
      <c r="F332" s="292">
        <f>'Расчет ФОТ'!L94</f>
        <v>0</v>
      </c>
      <c r="G332" s="292">
        <f>'Расчет ФОТ'!M94</f>
        <v>0</v>
      </c>
      <c r="H332" s="292">
        <f>'Расчет ФОТ'!W94-'Расчет ФОТ'!O94</f>
        <v>0</v>
      </c>
      <c r="I332" s="294">
        <f>'Расчет ФОТ'!W94</f>
        <v>0</v>
      </c>
    </row>
    <row r="333" spans="2:9" x14ac:dyDescent="0.25">
      <c r="B333" s="201">
        <f>'Расчет ФОТ'!B95</f>
        <v>0</v>
      </c>
      <c r="C333" s="292">
        <f>'Расчет ФОТ'!C95</f>
        <v>0</v>
      </c>
      <c r="D333" s="292">
        <f>'Расчет ФОТ'!J95</f>
        <v>0</v>
      </c>
      <c r="E333" s="292">
        <f>'Расчет ФОТ'!K95</f>
        <v>0</v>
      </c>
      <c r="F333" s="292">
        <f>'Расчет ФОТ'!L95</f>
        <v>0</v>
      </c>
      <c r="G333" s="292">
        <f>'Расчет ФОТ'!M95</f>
        <v>0</v>
      </c>
      <c r="H333" s="292">
        <f>'Расчет ФОТ'!W95-'Расчет ФОТ'!O95</f>
        <v>0</v>
      </c>
      <c r="I333" s="294">
        <f>'Расчет ФОТ'!W95</f>
        <v>0</v>
      </c>
    </row>
    <row r="334" spans="2:9" x14ac:dyDescent="0.25">
      <c r="B334" s="201">
        <f>'Расчет ФОТ'!B96</f>
        <v>0</v>
      </c>
      <c r="C334" s="292">
        <f>'Расчет ФОТ'!C96</f>
        <v>0</v>
      </c>
      <c r="D334" s="292">
        <f>'Расчет ФОТ'!J96</f>
        <v>0</v>
      </c>
      <c r="E334" s="292">
        <f>'Расчет ФОТ'!K96</f>
        <v>0</v>
      </c>
      <c r="F334" s="292">
        <f>'Расчет ФОТ'!L96</f>
        <v>0</v>
      </c>
      <c r="G334" s="292">
        <f>'Расчет ФОТ'!M96</f>
        <v>0</v>
      </c>
      <c r="H334" s="292">
        <f>'Расчет ФОТ'!W96-'Расчет ФОТ'!O96</f>
        <v>0</v>
      </c>
      <c r="I334" s="294">
        <f>'Расчет ФОТ'!W96</f>
        <v>0</v>
      </c>
    </row>
    <row r="335" spans="2:9" x14ac:dyDescent="0.25">
      <c r="B335" s="201">
        <f>'Расчет ФОТ'!B97</f>
        <v>0</v>
      </c>
      <c r="C335" s="292">
        <f>'Расчет ФОТ'!C97</f>
        <v>0</v>
      </c>
      <c r="D335" s="292">
        <f>'Расчет ФОТ'!J97</f>
        <v>0</v>
      </c>
      <c r="E335" s="292">
        <f>'Расчет ФОТ'!K97</f>
        <v>0</v>
      </c>
      <c r="F335" s="292">
        <f>'Расчет ФОТ'!L97</f>
        <v>0</v>
      </c>
      <c r="G335" s="292">
        <f>'Расчет ФОТ'!M97</f>
        <v>0</v>
      </c>
      <c r="H335" s="292">
        <f>'Расчет ФОТ'!W97-'Расчет ФОТ'!O97</f>
        <v>0</v>
      </c>
      <c r="I335" s="294">
        <f>'Расчет ФОТ'!W97</f>
        <v>0</v>
      </c>
    </row>
    <row r="336" spans="2:9" x14ac:dyDescent="0.25">
      <c r="B336" s="201">
        <f>'Расчет ФОТ'!B98</f>
        <v>0</v>
      </c>
      <c r="C336" s="292">
        <f>'Расчет ФОТ'!C98</f>
        <v>0</v>
      </c>
      <c r="D336" s="292">
        <f>'Расчет ФОТ'!J98</f>
        <v>0</v>
      </c>
      <c r="E336" s="292">
        <f>'Расчет ФОТ'!K98</f>
        <v>0</v>
      </c>
      <c r="F336" s="292">
        <f>'Расчет ФОТ'!L98</f>
        <v>0</v>
      </c>
      <c r="G336" s="292">
        <f>'Расчет ФОТ'!M98</f>
        <v>0</v>
      </c>
      <c r="H336" s="292">
        <f>'Расчет ФОТ'!W98-'Расчет ФОТ'!O98</f>
        <v>0</v>
      </c>
      <c r="I336" s="294">
        <f>'Расчет ФОТ'!W98</f>
        <v>0</v>
      </c>
    </row>
    <row r="337" spans="2:9" x14ac:dyDescent="0.25">
      <c r="B337" s="201">
        <f>'Расчет ФОТ'!B99</f>
        <v>0</v>
      </c>
      <c r="C337" s="292">
        <f>'Расчет ФОТ'!C99</f>
        <v>0</v>
      </c>
      <c r="D337" s="292">
        <f>'Расчет ФОТ'!J99</f>
        <v>0</v>
      </c>
      <c r="E337" s="292">
        <f>'Расчет ФОТ'!K99</f>
        <v>0</v>
      </c>
      <c r="F337" s="292">
        <f>'Расчет ФОТ'!L99</f>
        <v>0</v>
      </c>
      <c r="G337" s="292">
        <f>'Расчет ФОТ'!M99</f>
        <v>0</v>
      </c>
      <c r="H337" s="292">
        <f>'Расчет ФОТ'!W99-'Расчет ФОТ'!O99</f>
        <v>0</v>
      </c>
      <c r="I337" s="294">
        <f>'Расчет ФОТ'!W99</f>
        <v>0</v>
      </c>
    </row>
    <row r="338" spans="2:9" x14ac:dyDescent="0.25">
      <c r="B338" s="201">
        <f>'Расчет ФОТ'!B100</f>
        <v>0</v>
      </c>
      <c r="C338" s="292">
        <f>'Расчет ФОТ'!C100</f>
        <v>0</v>
      </c>
      <c r="D338" s="292">
        <f>'Расчет ФОТ'!J100</f>
        <v>0</v>
      </c>
      <c r="E338" s="292">
        <f>'Расчет ФОТ'!K100</f>
        <v>0</v>
      </c>
      <c r="F338" s="292">
        <f>'Расчет ФОТ'!L100</f>
        <v>0</v>
      </c>
      <c r="G338" s="292">
        <f>'Расчет ФОТ'!M100</f>
        <v>0</v>
      </c>
      <c r="H338" s="292">
        <f>'Расчет ФОТ'!W100-'Расчет ФОТ'!O100</f>
        <v>0</v>
      </c>
      <c r="I338" s="294">
        <f>'Расчет ФОТ'!W100</f>
        <v>0</v>
      </c>
    </row>
    <row r="339" spans="2:9" x14ac:dyDescent="0.25">
      <c r="B339" s="201">
        <f>'Расчет ФОТ'!B101</f>
        <v>0</v>
      </c>
      <c r="C339" s="292">
        <f>'Расчет ФОТ'!C101</f>
        <v>0</v>
      </c>
      <c r="D339" s="292">
        <f>'Расчет ФОТ'!J101</f>
        <v>0</v>
      </c>
      <c r="E339" s="292">
        <f>'Расчет ФОТ'!K101</f>
        <v>0</v>
      </c>
      <c r="F339" s="292">
        <f>'Расчет ФОТ'!L101</f>
        <v>0</v>
      </c>
      <c r="G339" s="292">
        <f>'Расчет ФОТ'!M101</f>
        <v>0</v>
      </c>
      <c r="H339" s="292">
        <f>'Расчет ФОТ'!W101-'Расчет ФОТ'!O101</f>
        <v>0</v>
      </c>
      <c r="I339" s="294">
        <f>'Расчет ФОТ'!W101</f>
        <v>0</v>
      </c>
    </row>
    <row r="340" spans="2:9" x14ac:dyDescent="0.25">
      <c r="B340" s="201">
        <f>'Расчет ФОТ'!B102</f>
        <v>0</v>
      </c>
      <c r="C340" s="292">
        <f>'Расчет ФОТ'!C102</f>
        <v>0</v>
      </c>
      <c r="D340" s="292">
        <f>'Расчет ФОТ'!J102</f>
        <v>0</v>
      </c>
      <c r="E340" s="292">
        <f>'Расчет ФОТ'!K102</f>
        <v>0</v>
      </c>
      <c r="F340" s="292">
        <f>'Расчет ФОТ'!L102</f>
        <v>0</v>
      </c>
      <c r="G340" s="292">
        <f>'Расчет ФОТ'!M102</f>
        <v>0</v>
      </c>
      <c r="H340" s="292">
        <f>'Расчет ФОТ'!W102-'Расчет ФОТ'!O102</f>
        <v>0</v>
      </c>
      <c r="I340" s="294">
        <f>'Расчет ФОТ'!W102</f>
        <v>0</v>
      </c>
    </row>
    <row r="341" spans="2:9" x14ac:dyDescent="0.25">
      <c r="B341" s="201">
        <f>'Расчет ФОТ'!B103</f>
        <v>0</v>
      </c>
      <c r="C341" s="292">
        <f>'Расчет ФОТ'!C103</f>
        <v>0</v>
      </c>
      <c r="D341" s="292">
        <f>'Расчет ФОТ'!J103</f>
        <v>0</v>
      </c>
      <c r="E341" s="292">
        <f>'Расчет ФОТ'!K103</f>
        <v>0</v>
      </c>
      <c r="F341" s="292">
        <f>'Расчет ФОТ'!L103</f>
        <v>0</v>
      </c>
      <c r="G341" s="292">
        <f>'Расчет ФОТ'!M103</f>
        <v>0</v>
      </c>
      <c r="H341" s="292">
        <f>'Расчет ФОТ'!W103-'Расчет ФОТ'!O103</f>
        <v>0</v>
      </c>
      <c r="I341" s="294">
        <f>'Расчет ФОТ'!W103</f>
        <v>0</v>
      </c>
    </row>
    <row r="342" spans="2:9" x14ac:dyDescent="0.25">
      <c r="B342" s="201">
        <f>'Расчет ФОТ'!B104</f>
        <v>0</v>
      </c>
      <c r="C342" s="292">
        <f>'Расчет ФОТ'!C104</f>
        <v>0</v>
      </c>
      <c r="D342" s="292">
        <f>'Расчет ФОТ'!J104</f>
        <v>0</v>
      </c>
      <c r="E342" s="292">
        <f>'Расчет ФОТ'!K104</f>
        <v>0</v>
      </c>
      <c r="F342" s="292">
        <f>'Расчет ФОТ'!L104</f>
        <v>0</v>
      </c>
      <c r="G342" s="292">
        <f>'Расчет ФОТ'!M104</f>
        <v>0</v>
      </c>
      <c r="H342" s="292">
        <f>'Расчет ФОТ'!W104-'Расчет ФОТ'!O104</f>
        <v>0</v>
      </c>
      <c r="I342" s="294">
        <f>'Расчет ФОТ'!W104</f>
        <v>0</v>
      </c>
    </row>
    <row r="343" spans="2:9" x14ac:dyDescent="0.25">
      <c r="B343" s="201">
        <f>'Расчет ФОТ'!B105</f>
        <v>0</v>
      </c>
      <c r="C343" s="292">
        <f>'Расчет ФОТ'!C105</f>
        <v>0</v>
      </c>
      <c r="D343" s="292">
        <f>'Расчет ФОТ'!J105</f>
        <v>0</v>
      </c>
      <c r="E343" s="292">
        <f>'Расчет ФОТ'!K105</f>
        <v>0</v>
      </c>
      <c r="F343" s="292">
        <f>'Расчет ФОТ'!L105</f>
        <v>0</v>
      </c>
      <c r="G343" s="292">
        <f>'Расчет ФОТ'!M105</f>
        <v>0</v>
      </c>
      <c r="H343" s="292">
        <f>'Расчет ФОТ'!W105-'Расчет ФОТ'!O105</f>
        <v>0</v>
      </c>
      <c r="I343" s="294">
        <f>'Расчет ФОТ'!W105</f>
        <v>0</v>
      </c>
    </row>
    <row r="344" spans="2:9" x14ac:dyDescent="0.25">
      <c r="B344" s="201">
        <f>'Расчет ФОТ'!B106</f>
        <v>0</v>
      </c>
      <c r="C344" s="292">
        <f>'Расчет ФОТ'!C106</f>
        <v>0</v>
      </c>
      <c r="D344" s="292">
        <f>'Расчет ФОТ'!J106</f>
        <v>0</v>
      </c>
      <c r="E344" s="292">
        <f>'Расчет ФОТ'!K106</f>
        <v>0</v>
      </c>
      <c r="F344" s="292">
        <f>'Расчет ФОТ'!L106</f>
        <v>0</v>
      </c>
      <c r="G344" s="292">
        <f>'Расчет ФОТ'!M106</f>
        <v>0</v>
      </c>
      <c r="H344" s="292">
        <f>'Расчет ФОТ'!W106-'Расчет ФОТ'!O106</f>
        <v>0</v>
      </c>
      <c r="I344" s="294">
        <f>'Расчет ФОТ'!W106</f>
        <v>0</v>
      </c>
    </row>
    <row r="345" spans="2:9" x14ac:dyDescent="0.25">
      <c r="B345" s="201">
        <f>'Расчет ФОТ'!B107</f>
        <v>0</v>
      </c>
      <c r="C345" s="292">
        <f>'Расчет ФОТ'!C107</f>
        <v>0</v>
      </c>
      <c r="D345" s="292">
        <f>'Расчет ФОТ'!J107</f>
        <v>0</v>
      </c>
      <c r="E345" s="292">
        <f>'Расчет ФОТ'!K107</f>
        <v>0</v>
      </c>
      <c r="F345" s="292">
        <f>'Расчет ФОТ'!L107</f>
        <v>0</v>
      </c>
      <c r="G345" s="292">
        <f>'Расчет ФОТ'!M107</f>
        <v>0</v>
      </c>
      <c r="H345" s="292">
        <f>'Расчет ФОТ'!W107-'Расчет ФОТ'!O107</f>
        <v>0</v>
      </c>
      <c r="I345" s="294">
        <f>'Расчет ФОТ'!W107</f>
        <v>0</v>
      </c>
    </row>
    <row r="346" spans="2:9" x14ac:dyDescent="0.25">
      <c r="B346" s="201">
        <f>'Расчет ФОТ'!B108</f>
        <v>0</v>
      </c>
      <c r="C346" s="292">
        <f>'Расчет ФОТ'!C108</f>
        <v>0</v>
      </c>
      <c r="D346" s="292">
        <f>'Расчет ФОТ'!J108</f>
        <v>0</v>
      </c>
      <c r="E346" s="292">
        <f>'Расчет ФОТ'!K108</f>
        <v>0</v>
      </c>
      <c r="F346" s="292">
        <f>'Расчет ФОТ'!L108</f>
        <v>0</v>
      </c>
      <c r="G346" s="292">
        <f>'Расчет ФОТ'!M108</f>
        <v>0</v>
      </c>
      <c r="H346" s="292">
        <f>'Расчет ФОТ'!W108-'Расчет ФОТ'!O108</f>
        <v>0</v>
      </c>
      <c r="I346" s="294">
        <f>'Расчет ФОТ'!W108</f>
        <v>0</v>
      </c>
    </row>
    <row r="347" spans="2:9" x14ac:dyDescent="0.25">
      <c r="B347" s="201">
        <f>'Расчет ФОТ'!B109</f>
        <v>0</v>
      </c>
      <c r="C347" s="292">
        <f>'Расчет ФОТ'!C109</f>
        <v>0</v>
      </c>
      <c r="D347" s="292">
        <f>'Расчет ФОТ'!J109</f>
        <v>0</v>
      </c>
      <c r="E347" s="292">
        <f>'Расчет ФОТ'!K109</f>
        <v>0</v>
      </c>
      <c r="F347" s="292">
        <f>'Расчет ФОТ'!L109</f>
        <v>0</v>
      </c>
      <c r="G347" s="292">
        <f>'Расчет ФОТ'!M109</f>
        <v>0</v>
      </c>
      <c r="H347" s="292">
        <f>'Расчет ФОТ'!W109-'Расчет ФОТ'!O109</f>
        <v>0</v>
      </c>
      <c r="I347" s="294">
        <f>'Расчет ФОТ'!W109</f>
        <v>0</v>
      </c>
    </row>
    <row r="348" spans="2:9" x14ac:dyDescent="0.25">
      <c r="B348" s="201">
        <f>'Расчет ФОТ'!B110</f>
        <v>0</v>
      </c>
      <c r="C348" s="292">
        <f>'Расчет ФОТ'!C110</f>
        <v>0</v>
      </c>
      <c r="D348" s="292">
        <f>'Расчет ФОТ'!J110</f>
        <v>0</v>
      </c>
      <c r="E348" s="292">
        <f>'Расчет ФОТ'!K110</f>
        <v>0</v>
      </c>
      <c r="F348" s="292">
        <f>'Расчет ФОТ'!L110</f>
        <v>0</v>
      </c>
      <c r="G348" s="292">
        <f>'Расчет ФОТ'!M110</f>
        <v>0</v>
      </c>
      <c r="H348" s="292">
        <f>'Расчет ФОТ'!W110-'Расчет ФОТ'!O110</f>
        <v>0</v>
      </c>
      <c r="I348" s="294">
        <f>'Расчет ФОТ'!W110</f>
        <v>0</v>
      </c>
    </row>
    <row r="349" spans="2:9" x14ac:dyDescent="0.25">
      <c r="B349" s="201">
        <f>'Расчет ФОТ'!B111</f>
        <v>0</v>
      </c>
      <c r="C349" s="292">
        <f>'Расчет ФОТ'!C111</f>
        <v>0</v>
      </c>
      <c r="D349" s="292">
        <f>'Расчет ФОТ'!J111</f>
        <v>0</v>
      </c>
      <c r="E349" s="292">
        <f>'Расчет ФОТ'!K111</f>
        <v>0</v>
      </c>
      <c r="F349" s="292">
        <f>'Расчет ФОТ'!L111</f>
        <v>0</v>
      </c>
      <c r="G349" s="292">
        <f>'Расчет ФОТ'!M111</f>
        <v>0</v>
      </c>
      <c r="H349" s="292">
        <f>'Расчет ФОТ'!W111-'Расчет ФОТ'!O111</f>
        <v>0</v>
      </c>
      <c r="I349" s="294">
        <f>'Расчет ФОТ'!W111</f>
        <v>0</v>
      </c>
    </row>
    <row r="350" spans="2:9" x14ac:dyDescent="0.25">
      <c r="B350" s="201">
        <f>'Расчет ФОТ'!B112</f>
        <v>0</v>
      </c>
      <c r="C350" s="292">
        <f>'Расчет ФОТ'!C112</f>
        <v>0</v>
      </c>
      <c r="D350" s="292">
        <f>'Расчет ФОТ'!J112</f>
        <v>0</v>
      </c>
      <c r="E350" s="292">
        <f>'Расчет ФОТ'!K112</f>
        <v>0</v>
      </c>
      <c r="F350" s="292">
        <f>'Расчет ФОТ'!L112</f>
        <v>0</v>
      </c>
      <c r="G350" s="292">
        <f>'Расчет ФОТ'!M112</f>
        <v>0</v>
      </c>
      <c r="H350" s="292">
        <f>'Расчет ФОТ'!W112-'Расчет ФОТ'!O112</f>
        <v>0</v>
      </c>
      <c r="I350" s="294">
        <f>'Расчет ФОТ'!W112</f>
        <v>0</v>
      </c>
    </row>
    <row r="351" spans="2:9" x14ac:dyDescent="0.25">
      <c r="B351" s="201">
        <f>'Расчет ФОТ'!B113</f>
        <v>0</v>
      </c>
      <c r="C351" s="292">
        <f>'Расчет ФОТ'!C113</f>
        <v>0</v>
      </c>
      <c r="D351" s="292">
        <f>'Расчет ФОТ'!J113</f>
        <v>0</v>
      </c>
      <c r="E351" s="292">
        <f>'Расчет ФОТ'!K113</f>
        <v>0</v>
      </c>
      <c r="F351" s="292">
        <f>'Расчет ФОТ'!L113</f>
        <v>0</v>
      </c>
      <c r="G351" s="292">
        <f>'Расчет ФОТ'!M113</f>
        <v>0</v>
      </c>
      <c r="H351" s="292">
        <f>'Расчет ФОТ'!W113-'Расчет ФОТ'!O113</f>
        <v>0</v>
      </c>
      <c r="I351" s="294">
        <f>'Расчет ФОТ'!W113</f>
        <v>0</v>
      </c>
    </row>
    <row r="352" spans="2:9" x14ac:dyDescent="0.25">
      <c r="B352" s="201">
        <f>'Расчет ФОТ'!B114</f>
        <v>0</v>
      </c>
      <c r="C352" s="292">
        <f>'Расчет ФОТ'!C114</f>
        <v>0</v>
      </c>
      <c r="D352" s="292">
        <f>'Расчет ФОТ'!J114</f>
        <v>0</v>
      </c>
      <c r="E352" s="292">
        <f>'Расчет ФОТ'!K114</f>
        <v>0</v>
      </c>
      <c r="F352" s="292">
        <f>'Расчет ФОТ'!L114</f>
        <v>0</v>
      </c>
      <c r="G352" s="292">
        <f>'Расчет ФОТ'!M114</f>
        <v>0</v>
      </c>
      <c r="H352" s="292">
        <f>'Расчет ФОТ'!W114-'Расчет ФОТ'!O114</f>
        <v>0</v>
      </c>
      <c r="I352" s="294">
        <f>'Расчет ФОТ'!W114</f>
        <v>0</v>
      </c>
    </row>
    <row r="353" spans="2:9" x14ac:dyDescent="0.25">
      <c r="B353" s="201">
        <f>'Расчет ФОТ'!B115</f>
        <v>0</v>
      </c>
      <c r="C353" s="292">
        <f>'Расчет ФОТ'!C115</f>
        <v>0</v>
      </c>
      <c r="D353" s="292">
        <f>'Расчет ФОТ'!J115</f>
        <v>0</v>
      </c>
      <c r="E353" s="292">
        <f>'Расчет ФОТ'!K115</f>
        <v>0</v>
      </c>
      <c r="F353" s="292">
        <f>'Расчет ФОТ'!L115</f>
        <v>0</v>
      </c>
      <c r="G353" s="292">
        <f>'Расчет ФОТ'!M115</f>
        <v>0</v>
      </c>
      <c r="H353" s="292">
        <f>'Расчет ФОТ'!W115-'Расчет ФОТ'!O115</f>
        <v>0</v>
      </c>
      <c r="I353" s="294">
        <f>'Расчет ФОТ'!W115</f>
        <v>0</v>
      </c>
    </row>
    <row r="354" spans="2:9" x14ac:dyDescent="0.25">
      <c r="B354" s="201">
        <f>'Расчет ФОТ'!B116</f>
        <v>0</v>
      </c>
      <c r="C354" s="292">
        <f>'Расчет ФОТ'!C116</f>
        <v>0</v>
      </c>
      <c r="D354" s="292">
        <f>'Расчет ФОТ'!J116</f>
        <v>0</v>
      </c>
      <c r="E354" s="292">
        <f>'Расчет ФОТ'!K116</f>
        <v>0</v>
      </c>
      <c r="F354" s="292">
        <f>'Расчет ФОТ'!L116</f>
        <v>0</v>
      </c>
      <c r="G354" s="292">
        <f>'Расчет ФОТ'!M116</f>
        <v>0</v>
      </c>
      <c r="H354" s="292">
        <f>'Расчет ФОТ'!W116-'Расчет ФОТ'!O116</f>
        <v>0</v>
      </c>
      <c r="I354" s="294">
        <f>'Расчет ФОТ'!W116</f>
        <v>0</v>
      </c>
    </row>
    <row r="355" spans="2:9" x14ac:dyDescent="0.25">
      <c r="B355" s="201">
        <f>'Расчет ФОТ'!B117</f>
        <v>0</v>
      </c>
      <c r="C355" s="292">
        <f>'Расчет ФОТ'!C117</f>
        <v>0</v>
      </c>
      <c r="D355" s="292">
        <f>'Расчет ФОТ'!J117</f>
        <v>0</v>
      </c>
      <c r="E355" s="292">
        <f>'Расчет ФОТ'!K117</f>
        <v>0</v>
      </c>
      <c r="F355" s="292">
        <f>'Расчет ФОТ'!L117</f>
        <v>0</v>
      </c>
      <c r="G355" s="292">
        <f>'Расчет ФОТ'!M117</f>
        <v>0</v>
      </c>
      <c r="H355" s="292">
        <f>'Расчет ФОТ'!W117-'Расчет ФОТ'!O117</f>
        <v>0</v>
      </c>
      <c r="I355" s="294">
        <f>'Расчет ФОТ'!W117</f>
        <v>0</v>
      </c>
    </row>
    <row r="356" spans="2:9" x14ac:dyDescent="0.25">
      <c r="B356" s="201">
        <f>'Расчет ФОТ'!B118</f>
        <v>0</v>
      </c>
      <c r="C356" s="292">
        <f>'Расчет ФОТ'!C118</f>
        <v>0</v>
      </c>
      <c r="D356" s="292">
        <f>'Расчет ФОТ'!J118</f>
        <v>0</v>
      </c>
      <c r="E356" s="292">
        <f>'Расчет ФОТ'!K118</f>
        <v>0</v>
      </c>
      <c r="F356" s="292">
        <f>'Расчет ФОТ'!L118</f>
        <v>0</v>
      </c>
      <c r="G356" s="292">
        <f>'Расчет ФОТ'!M118</f>
        <v>0</v>
      </c>
      <c r="H356" s="292">
        <f>'Расчет ФОТ'!W118-'Расчет ФОТ'!O118</f>
        <v>0</v>
      </c>
      <c r="I356" s="294">
        <f>'Расчет ФОТ'!W118</f>
        <v>0</v>
      </c>
    </row>
    <row r="357" spans="2:9" x14ac:dyDescent="0.25">
      <c r="B357" s="201">
        <f>'Расчет ФОТ'!B119</f>
        <v>0</v>
      </c>
      <c r="C357" s="292">
        <f>'Расчет ФОТ'!C119</f>
        <v>0</v>
      </c>
      <c r="D357" s="292">
        <f>'Расчет ФОТ'!J119</f>
        <v>0</v>
      </c>
      <c r="E357" s="292">
        <f>'Расчет ФОТ'!K119</f>
        <v>0</v>
      </c>
      <c r="F357" s="292">
        <f>'Расчет ФОТ'!L119</f>
        <v>0</v>
      </c>
      <c r="G357" s="292">
        <f>'Расчет ФОТ'!M119</f>
        <v>0</v>
      </c>
      <c r="H357" s="292">
        <f>'Расчет ФОТ'!W119-'Расчет ФОТ'!O119</f>
        <v>0</v>
      </c>
      <c r="I357" s="294">
        <f>'Расчет ФОТ'!W119</f>
        <v>0</v>
      </c>
    </row>
    <row r="358" spans="2:9" x14ac:dyDescent="0.25">
      <c r="B358" s="201">
        <f>'Расчет ФОТ'!B120</f>
        <v>0</v>
      </c>
      <c r="C358" s="292">
        <f>'Расчет ФОТ'!C120</f>
        <v>0</v>
      </c>
      <c r="D358" s="292">
        <f>'Расчет ФОТ'!J120</f>
        <v>0</v>
      </c>
      <c r="E358" s="292">
        <f>'Расчет ФОТ'!K120</f>
        <v>0</v>
      </c>
      <c r="F358" s="292">
        <f>'Расчет ФОТ'!L120</f>
        <v>0</v>
      </c>
      <c r="G358" s="292">
        <f>'Расчет ФОТ'!M120</f>
        <v>0</v>
      </c>
      <c r="H358" s="292">
        <f>'Расчет ФОТ'!W120-'Расчет ФОТ'!O120</f>
        <v>0</v>
      </c>
      <c r="I358" s="294">
        <f>'Расчет ФОТ'!W120</f>
        <v>0</v>
      </c>
    </row>
    <row r="359" spans="2:9" x14ac:dyDescent="0.25">
      <c r="B359" s="201">
        <f>'Расчет ФОТ'!B121</f>
        <v>0</v>
      </c>
      <c r="C359" s="292">
        <f>'Расчет ФОТ'!C121</f>
        <v>0</v>
      </c>
      <c r="D359" s="292">
        <f>'Расчет ФОТ'!J121</f>
        <v>0</v>
      </c>
      <c r="E359" s="292">
        <f>'Расчет ФОТ'!K121</f>
        <v>0</v>
      </c>
      <c r="F359" s="292">
        <f>'Расчет ФОТ'!L121</f>
        <v>0</v>
      </c>
      <c r="G359" s="292">
        <f>'Расчет ФОТ'!M121</f>
        <v>0</v>
      </c>
      <c r="H359" s="292">
        <f>'Расчет ФОТ'!W121-'Расчет ФОТ'!O121</f>
        <v>0</v>
      </c>
      <c r="I359" s="294">
        <f>'Расчет ФОТ'!W121</f>
        <v>0</v>
      </c>
    </row>
    <row r="360" spans="2:9" x14ac:dyDescent="0.25">
      <c r="B360" s="201">
        <f>'Расчет ФОТ'!B122</f>
        <v>0</v>
      </c>
      <c r="C360" s="292">
        <f>'Расчет ФОТ'!C122</f>
        <v>0</v>
      </c>
      <c r="D360" s="292">
        <f>'Расчет ФОТ'!J122</f>
        <v>0</v>
      </c>
      <c r="E360" s="292">
        <f>'Расчет ФОТ'!K122</f>
        <v>0</v>
      </c>
      <c r="F360" s="292">
        <f>'Расчет ФОТ'!L122</f>
        <v>0</v>
      </c>
      <c r="G360" s="292">
        <f>'Расчет ФОТ'!M122</f>
        <v>0</v>
      </c>
      <c r="H360" s="292">
        <f>'Расчет ФОТ'!W122-'Расчет ФОТ'!O122</f>
        <v>0</v>
      </c>
      <c r="I360" s="294">
        <f>'Расчет ФОТ'!W122</f>
        <v>0</v>
      </c>
    </row>
    <row r="361" spans="2:9" x14ac:dyDescent="0.25">
      <c r="B361" s="201">
        <f>'Расчет ФОТ'!B123</f>
        <v>0</v>
      </c>
      <c r="C361" s="292">
        <f>'Расчет ФОТ'!C123</f>
        <v>0</v>
      </c>
      <c r="D361" s="292">
        <f>'Расчет ФОТ'!J123</f>
        <v>0</v>
      </c>
      <c r="E361" s="292">
        <f>'Расчет ФОТ'!K123</f>
        <v>0</v>
      </c>
      <c r="F361" s="292">
        <f>'Расчет ФОТ'!L123</f>
        <v>0</v>
      </c>
      <c r="G361" s="292">
        <f>'Расчет ФОТ'!M123</f>
        <v>0</v>
      </c>
      <c r="H361" s="292">
        <f>'Расчет ФОТ'!W123-'Расчет ФОТ'!O123</f>
        <v>0</v>
      </c>
      <c r="I361" s="294">
        <f>'Расчет ФОТ'!W123</f>
        <v>0</v>
      </c>
    </row>
    <row r="362" spans="2:9" x14ac:dyDescent="0.25">
      <c r="B362" s="201">
        <f>'Расчет ФОТ'!B124</f>
        <v>0</v>
      </c>
      <c r="C362" s="292">
        <f>'Расчет ФОТ'!C124</f>
        <v>0</v>
      </c>
      <c r="D362" s="292">
        <f>'Расчет ФОТ'!J124</f>
        <v>0</v>
      </c>
      <c r="E362" s="292">
        <f>'Расчет ФОТ'!K124</f>
        <v>0</v>
      </c>
      <c r="F362" s="292">
        <f>'Расчет ФОТ'!L124</f>
        <v>0</v>
      </c>
      <c r="G362" s="292">
        <f>'Расчет ФОТ'!M124</f>
        <v>0</v>
      </c>
      <c r="H362" s="292">
        <f>'Расчет ФОТ'!W124-'Расчет ФОТ'!O124</f>
        <v>0</v>
      </c>
      <c r="I362" s="294">
        <f>'Расчет ФОТ'!W124</f>
        <v>0</v>
      </c>
    </row>
    <row r="363" spans="2:9" x14ac:dyDescent="0.25">
      <c r="B363" s="201">
        <f>'Расчет ФОТ'!B125</f>
        <v>0</v>
      </c>
      <c r="C363" s="292">
        <f>'Расчет ФОТ'!C125</f>
        <v>0</v>
      </c>
      <c r="D363" s="292">
        <f>'Расчет ФОТ'!J125</f>
        <v>0</v>
      </c>
      <c r="E363" s="292">
        <f>'Расчет ФОТ'!K125</f>
        <v>0</v>
      </c>
      <c r="F363" s="292">
        <f>'Расчет ФОТ'!L125</f>
        <v>0</v>
      </c>
      <c r="G363" s="292">
        <f>'Расчет ФОТ'!M125</f>
        <v>0</v>
      </c>
      <c r="H363" s="292">
        <f>'Расчет ФОТ'!W125-'Расчет ФОТ'!O125</f>
        <v>0</v>
      </c>
      <c r="I363" s="294">
        <f>'Расчет ФОТ'!W125</f>
        <v>0</v>
      </c>
    </row>
    <row r="364" spans="2:9" x14ac:dyDescent="0.25">
      <c r="B364" s="201">
        <f>'Расчет ФОТ'!B126</f>
        <v>0</v>
      </c>
      <c r="C364" s="292">
        <f>'Расчет ФОТ'!C126</f>
        <v>0</v>
      </c>
      <c r="D364" s="292">
        <f>'Расчет ФОТ'!J126</f>
        <v>0</v>
      </c>
      <c r="E364" s="292">
        <f>'Расчет ФОТ'!K126</f>
        <v>0</v>
      </c>
      <c r="F364" s="292">
        <f>'Расчет ФОТ'!L126</f>
        <v>0</v>
      </c>
      <c r="G364" s="292">
        <f>'Расчет ФОТ'!M126</f>
        <v>0</v>
      </c>
      <c r="H364" s="292">
        <f>'Расчет ФОТ'!W126-'Расчет ФОТ'!O126</f>
        <v>0</v>
      </c>
      <c r="I364" s="294">
        <f>'Расчет ФОТ'!W126</f>
        <v>0</v>
      </c>
    </row>
    <row r="365" spans="2:9" x14ac:dyDescent="0.25">
      <c r="B365" s="201">
        <f>'Расчет ФОТ'!B127</f>
        <v>0</v>
      </c>
      <c r="C365" s="292">
        <f>'Расчет ФОТ'!C127</f>
        <v>0</v>
      </c>
      <c r="D365" s="292">
        <f>'Расчет ФОТ'!J127</f>
        <v>0</v>
      </c>
      <c r="E365" s="292">
        <f>'Расчет ФОТ'!K127</f>
        <v>0</v>
      </c>
      <c r="F365" s="292">
        <f>'Расчет ФОТ'!L127</f>
        <v>0</v>
      </c>
      <c r="G365" s="292">
        <f>'Расчет ФОТ'!M127</f>
        <v>0</v>
      </c>
      <c r="H365" s="292">
        <f>'Расчет ФОТ'!W127-'Расчет ФОТ'!O127</f>
        <v>0</v>
      </c>
      <c r="I365" s="294">
        <f>'Расчет ФОТ'!W127</f>
        <v>0</v>
      </c>
    </row>
    <row r="366" spans="2:9" x14ac:dyDescent="0.25">
      <c r="B366" s="201">
        <f>'Расчет ФОТ'!B128</f>
        <v>0</v>
      </c>
      <c r="C366" s="292">
        <f>'Расчет ФОТ'!C128</f>
        <v>0</v>
      </c>
      <c r="D366" s="292">
        <f>'Расчет ФОТ'!J128</f>
        <v>0</v>
      </c>
      <c r="E366" s="292">
        <f>'Расчет ФОТ'!K128</f>
        <v>0</v>
      </c>
      <c r="F366" s="292">
        <f>'Расчет ФОТ'!L128</f>
        <v>0</v>
      </c>
      <c r="G366" s="292">
        <f>'Расчет ФОТ'!M128</f>
        <v>0</v>
      </c>
      <c r="H366" s="292">
        <f>'Расчет ФОТ'!W128-'Расчет ФОТ'!O128</f>
        <v>0</v>
      </c>
      <c r="I366" s="294">
        <f>'Расчет ФОТ'!W128</f>
        <v>0</v>
      </c>
    </row>
    <row r="367" spans="2:9" x14ac:dyDescent="0.25">
      <c r="B367" s="201">
        <f>'Расчет ФОТ'!B129</f>
        <v>0</v>
      </c>
      <c r="C367" s="292">
        <f>'Расчет ФОТ'!C129</f>
        <v>0</v>
      </c>
      <c r="D367" s="292">
        <f>'Расчет ФОТ'!J129</f>
        <v>0</v>
      </c>
      <c r="E367" s="292">
        <f>'Расчет ФОТ'!K129</f>
        <v>0</v>
      </c>
      <c r="F367" s="292">
        <f>'Расчет ФОТ'!L129</f>
        <v>0</v>
      </c>
      <c r="G367" s="292">
        <f>'Расчет ФОТ'!M129</f>
        <v>0</v>
      </c>
      <c r="H367" s="292">
        <f>'Расчет ФОТ'!W129-'Расчет ФОТ'!O129</f>
        <v>0</v>
      </c>
      <c r="I367" s="294">
        <f>'Расчет ФОТ'!W129</f>
        <v>0</v>
      </c>
    </row>
    <row r="368" spans="2:9" x14ac:dyDescent="0.25">
      <c r="B368" s="201">
        <f>'Расчет ФОТ'!B130</f>
        <v>0</v>
      </c>
      <c r="C368" s="292">
        <f>'Расчет ФОТ'!C130</f>
        <v>0</v>
      </c>
      <c r="D368" s="292">
        <f>'Расчет ФОТ'!J130</f>
        <v>0</v>
      </c>
      <c r="E368" s="292">
        <f>'Расчет ФОТ'!K130</f>
        <v>0</v>
      </c>
      <c r="F368" s="292">
        <f>'Расчет ФОТ'!L130</f>
        <v>0</v>
      </c>
      <c r="G368" s="292">
        <f>'Расчет ФОТ'!M130</f>
        <v>0</v>
      </c>
      <c r="H368" s="292">
        <f>'Расчет ФОТ'!W130-'Расчет ФОТ'!O130</f>
        <v>0</v>
      </c>
      <c r="I368" s="294">
        <f>'Расчет ФОТ'!W130</f>
        <v>0</v>
      </c>
    </row>
    <row r="369" spans="2:9" x14ac:dyDescent="0.25">
      <c r="B369" s="201">
        <f>'Расчет ФОТ'!B131</f>
        <v>0</v>
      </c>
      <c r="C369" s="292">
        <f>'Расчет ФОТ'!C131</f>
        <v>0</v>
      </c>
      <c r="D369" s="292">
        <f>'Расчет ФОТ'!J131</f>
        <v>0</v>
      </c>
      <c r="E369" s="292">
        <f>'Расчет ФОТ'!K131</f>
        <v>0</v>
      </c>
      <c r="F369" s="292">
        <f>'Расчет ФОТ'!L131</f>
        <v>0</v>
      </c>
      <c r="G369" s="292">
        <f>'Расчет ФОТ'!M131</f>
        <v>0</v>
      </c>
      <c r="H369" s="292">
        <f>'Расчет ФОТ'!W131-'Расчет ФОТ'!O131</f>
        <v>0</v>
      </c>
      <c r="I369" s="294">
        <f>'Расчет ФОТ'!W131</f>
        <v>0</v>
      </c>
    </row>
    <row r="370" spans="2:9" x14ac:dyDescent="0.25">
      <c r="B370" s="201">
        <f>'Расчет ФОТ'!B132</f>
        <v>0</v>
      </c>
      <c r="C370" s="292">
        <f>'Расчет ФОТ'!C132</f>
        <v>0</v>
      </c>
      <c r="D370" s="292">
        <f>'Расчет ФОТ'!J132</f>
        <v>0</v>
      </c>
      <c r="E370" s="292">
        <f>'Расчет ФОТ'!K132</f>
        <v>0</v>
      </c>
      <c r="F370" s="292">
        <f>'Расчет ФОТ'!L132</f>
        <v>0</v>
      </c>
      <c r="G370" s="292">
        <f>'Расчет ФОТ'!M132</f>
        <v>0</v>
      </c>
      <c r="H370" s="292">
        <f>'Расчет ФОТ'!W132-'Расчет ФОТ'!O132</f>
        <v>0</v>
      </c>
      <c r="I370" s="294">
        <f>'Расчет ФОТ'!W132</f>
        <v>0</v>
      </c>
    </row>
    <row r="371" spans="2:9" x14ac:dyDescent="0.25">
      <c r="B371" s="201">
        <f>'Расчет ФОТ'!B133</f>
        <v>0</v>
      </c>
      <c r="C371" s="292">
        <f>'Расчет ФОТ'!C133</f>
        <v>0</v>
      </c>
      <c r="D371" s="292">
        <f>'Расчет ФОТ'!J133</f>
        <v>0</v>
      </c>
      <c r="E371" s="292">
        <f>'Расчет ФОТ'!K133</f>
        <v>0</v>
      </c>
      <c r="F371" s="292">
        <f>'Расчет ФОТ'!L133</f>
        <v>0</v>
      </c>
      <c r="G371" s="292">
        <f>'Расчет ФОТ'!M133</f>
        <v>0</v>
      </c>
      <c r="H371" s="292">
        <f>'Расчет ФОТ'!W133-'Расчет ФОТ'!O133</f>
        <v>0</v>
      </c>
      <c r="I371" s="294">
        <f>'Расчет ФОТ'!W133</f>
        <v>0</v>
      </c>
    </row>
    <row r="372" spans="2:9" x14ac:dyDescent="0.25">
      <c r="B372" s="201">
        <f>'Расчет ФОТ'!B134</f>
        <v>0</v>
      </c>
      <c r="C372" s="292">
        <f>'Расчет ФОТ'!C134</f>
        <v>0</v>
      </c>
      <c r="D372" s="292">
        <f>'Расчет ФОТ'!J134</f>
        <v>0</v>
      </c>
      <c r="E372" s="292">
        <f>'Расчет ФОТ'!K134</f>
        <v>0</v>
      </c>
      <c r="F372" s="292">
        <f>'Расчет ФОТ'!L134</f>
        <v>0</v>
      </c>
      <c r="G372" s="292">
        <f>'Расчет ФОТ'!M134</f>
        <v>0</v>
      </c>
      <c r="H372" s="292">
        <f>'Расчет ФОТ'!W134-'Расчет ФОТ'!O134</f>
        <v>0</v>
      </c>
      <c r="I372" s="294">
        <f>'Расчет ФОТ'!W134</f>
        <v>0</v>
      </c>
    </row>
    <row r="373" spans="2:9" x14ac:dyDescent="0.25">
      <c r="B373" s="201">
        <f>'Расчет ФОТ'!B135</f>
        <v>0</v>
      </c>
      <c r="C373" s="292">
        <f>'Расчет ФОТ'!C135</f>
        <v>0</v>
      </c>
      <c r="D373" s="292">
        <f>'Расчет ФОТ'!J135</f>
        <v>0</v>
      </c>
      <c r="E373" s="292">
        <f>'Расчет ФОТ'!K135</f>
        <v>0</v>
      </c>
      <c r="F373" s="292">
        <f>'Расчет ФОТ'!L135</f>
        <v>0</v>
      </c>
      <c r="G373" s="292">
        <f>'Расчет ФОТ'!M135</f>
        <v>0</v>
      </c>
      <c r="H373" s="292">
        <f>'Расчет ФОТ'!W135-'Расчет ФОТ'!O135</f>
        <v>0</v>
      </c>
      <c r="I373" s="294">
        <f>'Расчет ФОТ'!W135</f>
        <v>0</v>
      </c>
    </row>
    <row r="374" spans="2:9" x14ac:dyDescent="0.25">
      <c r="B374" s="201">
        <f>'Расчет ФОТ'!B136</f>
        <v>0</v>
      </c>
      <c r="C374" s="292">
        <f>'Расчет ФОТ'!C136</f>
        <v>0</v>
      </c>
      <c r="D374" s="292">
        <f>'Расчет ФОТ'!J136</f>
        <v>0</v>
      </c>
      <c r="E374" s="292">
        <f>'Расчет ФОТ'!K136</f>
        <v>0</v>
      </c>
      <c r="F374" s="292">
        <f>'Расчет ФОТ'!L136</f>
        <v>0</v>
      </c>
      <c r="G374" s="292">
        <f>'Расчет ФОТ'!M136</f>
        <v>0</v>
      </c>
      <c r="H374" s="292">
        <f>'Расчет ФОТ'!W136-'Расчет ФОТ'!O136</f>
        <v>0</v>
      </c>
      <c r="I374" s="294">
        <f>'Расчет ФОТ'!W136</f>
        <v>0</v>
      </c>
    </row>
    <row r="375" spans="2:9" x14ac:dyDescent="0.25">
      <c r="B375" s="201">
        <f>'Расчет ФОТ'!B137</f>
        <v>0</v>
      </c>
      <c r="C375" s="292">
        <f>'Расчет ФОТ'!C137</f>
        <v>0</v>
      </c>
      <c r="D375" s="292">
        <f>'Расчет ФОТ'!J137</f>
        <v>0</v>
      </c>
      <c r="E375" s="292">
        <f>'Расчет ФОТ'!K137</f>
        <v>0</v>
      </c>
      <c r="F375" s="292">
        <f>'Расчет ФОТ'!L137</f>
        <v>0</v>
      </c>
      <c r="G375" s="292">
        <f>'Расчет ФОТ'!M137</f>
        <v>0</v>
      </c>
      <c r="H375" s="292">
        <f>'Расчет ФОТ'!W137-'Расчет ФОТ'!O137</f>
        <v>0</v>
      </c>
      <c r="I375" s="294">
        <f>'Расчет ФОТ'!W137</f>
        <v>0</v>
      </c>
    </row>
    <row r="376" spans="2:9" x14ac:dyDescent="0.25">
      <c r="B376" s="201">
        <f>'Расчет ФОТ'!B138</f>
        <v>0</v>
      </c>
      <c r="C376" s="292">
        <f>'Расчет ФОТ'!C138</f>
        <v>0</v>
      </c>
      <c r="D376" s="292">
        <f>'Расчет ФОТ'!J138</f>
        <v>0</v>
      </c>
      <c r="E376" s="292">
        <f>'Расчет ФОТ'!K138</f>
        <v>0</v>
      </c>
      <c r="F376" s="292">
        <f>'Расчет ФОТ'!L138</f>
        <v>0</v>
      </c>
      <c r="G376" s="292">
        <f>'Расчет ФОТ'!M138</f>
        <v>0</v>
      </c>
      <c r="H376" s="292">
        <f>'Расчет ФОТ'!W138-'Расчет ФОТ'!O138</f>
        <v>0</v>
      </c>
      <c r="I376" s="294">
        <f>'Расчет ФОТ'!W138</f>
        <v>0</v>
      </c>
    </row>
    <row r="377" spans="2:9" x14ac:dyDescent="0.25">
      <c r="B377" s="201">
        <f>'Расчет ФОТ'!B139</f>
        <v>0</v>
      </c>
      <c r="C377" s="292">
        <f>'Расчет ФОТ'!C139</f>
        <v>0</v>
      </c>
      <c r="D377" s="292">
        <f>'Расчет ФОТ'!J139</f>
        <v>0</v>
      </c>
      <c r="E377" s="292">
        <f>'Расчет ФОТ'!K139</f>
        <v>0</v>
      </c>
      <c r="F377" s="292">
        <f>'Расчет ФОТ'!L139</f>
        <v>0</v>
      </c>
      <c r="G377" s="292">
        <f>'Расчет ФОТ'!M139</f>
        <v>0</v>
      </c>
      <c r="H377" s="292">
        <f>'Расчет ФОТ'!W139-'Расчет ФОТ'!O139</f>
        <v>0</v>
      </c>
      <c r="I377" s="294">
        <f>'Расчет ФОТ'!W139</f>
        <v>0</v>
      </c>
    </row>
    <row r="378" spans="2:9" x14ac:dyDescent="0.25">
      <c r="B378" s="201">
        <f>'Расчет ФОТ'!B140</f>
        <v>0</v>
      </c>
      <c r="C378" s="292">
        <f>'Расчет ФОТ'!C140</f>
        <v>0</v>
      </c>
      <c r="D378" s="292">
        <f>'Расчет ФОТ'!J140</f>
        <v>0</v>
      </c>
      <c r="E378" s="292">
        <f>'Расчет ФОТ'!K140</f>
        <v>0</v>
      </c>
      <c r="F378" s="292">
        <f>'Расчет ФОТ'!L140</f>
        <v>0</v>
      </c>
      <c r="G378" s="292">
        <f>'Расчет ФОТ'!M140</f>
        <v>0</v>
      </c>
      <c r="H378" s="292">
        <f>'Расчет ФОТ'!W140-'Расчет ФОТ'!O140</f>
        <v>0</v>
      </c>
      <c r="I378" s="294">
        <f>'Расчет ФОТ'!W140</f>
        <v>0</v>
      </c>
    </row>
    <row r="379" spans="2:9" x14ac:dyDescent="0.25">
      <c r="B379" s="201">
        <f>'Расчет ФОТ'!B141</f>
        <v>0</v>
      </c>
      <c r="C379" s="292">
        <f>'Расчет ФОТ'!C141</f>
        <v>0</v>
      </c>
      <c r="D379" s="292">
        <f>'Расчет ФОТ'!J141</f>
        <v>0</v>
      </c>
      <c r="E379" s="292">
        <f>'Расчет ФОТ'!K141</f>
        <v>0</v>
      </c>
      <c r="F379" s="292">
        <f>'Расчет ФОТ'!L141</f>
        <v>0</v>
      </c>
      <c r="G379" s="292">
        <f>'Расчет ФОТ'!M141</f>
        <v>0</v>
      </c>
      <c r="H379" s="292">
        <f>'Расчет ФОТ'!W141-'Расчет ФОТ'!O141</f>
        <v>0</v>
      </c>
      <c r="I379" s="294">
        <f>'Расчет ФОТ'!W141</f>
        <v>0</v>
      </c>
    </row>
    <row r="380" spans="2:9" x14ac:dyDescent="0.25">
      <c r="B380" s="201">
        <f>'Расчет ФОТ'!B142</f>
        <v>0</v>
      </c>
      <c r="C380" s="292">
        <f>'Расчет ФОТ'!C142</f>
        <v>0</v>
      </c>
      <c r="D380" s="292">
        <f>'Расчет ФОТ'!J142</f>
        <v>0</v>
      </c>
      <c r="E380" s="292">
        <f>'Расчет ФОТ'!K142</f>
        <v>0</v>
      </c>
      <c r="F380" s="292">
        <f>'Расчет ФОТ'!L142</f>
        <v>0</v>
      </c>
      <c r="G380" s="292">
        <f>'Расчет ФОТ'!M142</f>
        <v>0</v>
      </c>
      <c r="H380" s="292">
        <f>'Расчет ФОТ'!W142-'Расчет ФОТ'!O142</f>
        <v>0</v>
      </c>
      <c r="I380" s="294">
        <f>'Расчет ФОТ'!W142</f>
        <v>0</v>
      </c>
    </row>
    <row r="381" spans="2:9" x14ac:dyDescent="0.25">
      <c r="B381" s="201">
        <f>'Расчет ФОТ'!B143</f>
        <v>0</v>
      </c>
      <c r="C381" s="292">
        <f>'Расчет ФОТ'!C143</f>
        <v>0</v>
      </c>
      <c r="D381" s="292">
        <f>'Расчет ФОТ'!J143</f>
        <v>0</v>
      </c>
      <c r="E381" s="292">
        <f>'Расчет ФОТ'!K143</f>
        <v>0</v>
      </c>
      <c r="F381" s="292">
        <f>'Расчет ФОТ'!L143</f>
        <v>0</v>
      </c>
      <c r="G381" s="292">
        <f>'Расчет ФОТ'!M143</f>
        <v>0</v>
      </c>
      <c r="H381" s="292">
        <f>'Расчет ФОТ'!W143-'Расчет ФОТ'!O143</f>
        <v>0</v>
      </c>
      <c r="I381" s="294">
        <f>'Расчет ФОТ'!W143</f>
        <v>0</v>
      </c>
    </row>
    <row r="382" spans="2:9" x14ac:dyDescent="0.25">
      <c r="B382" s="201">
        <f>'Расчет ФОТ'!B144</f>
        <v>0</v>
      </c>
      <c r="C382" s="292">
        <f>'Расчет ФОТ'!C144</f>
        <v>0</v>
      </c>
      <c r="D382" s="292">
        <f>'Расчет ФОТ'!J144</f>
        <v>0</v>
      </c>
      <c r="E382" s="292">
        <f>'Расчет ФОТ'!K144</f>
        <v>0</v>
      </c>
      <c r="F382" s="292">
        <f>'Расчет ФОТ'!L144</f>
        <v>0</v>
      </c>
      <c r="G382" s="292">
        <f>'Расчет ФОТ'!M144</f>
        <v>0</v>
      </c>
      <c r="H382" s="292">
        <f>'Расчет ФОТ'!W144-'Расчет ФОТ'!O144</f>
        <v>0</v>
      </c>
      <c r="I382" s="294">
        <f>'Расчет ФОТ'!W144</f>
        <v>0</v>
      </c>
    </row>
    <row r="383" spans="2:9" x14ac:dyDescent="0.25">
      <c r="B383" s="201">
        <f>'Расчет ФОТ'!B145</f>
        <v>0</v>
      </c>
      <c r="C383" s="292">
        <f>'Расчет ФОТ'!C145</f>
        <v>0</v>
      </c>
      <c r="D383" s="292">
        <f>'Расчет ФОТ'!J145</f>
        <v>0</v>
      </c>
      <c r="E383" s="292">
        <f>'Расчет ФОТ'!K145</f>
        <v>0</v>
      </c>
      <c r="F383" s="292">
        <f>'Расчет ФОТ'!L145</f>
        <v>0</v>
      </c>
      <c r="G383" s="292">
        <f>'Расчет ФОТ'!M145</f>
        <v>0</v>
      </c>
      <c r="H383" s="292">
        <f>'Расчет ФОТ'!W145-'Расчет ФОТ'!O145</f>
        <v>0</v>
      </c>
      <c r="I383" s="294">
        <f>'Расчет ФОТ'!W145</f>
        <v>0</v>
      </c>
    </row>
    <row r="384" spans="2:9" x14ac:dyDescent="0.25">
      <c r="B384" s="201">
        <f>'Расчет ФОТ'!B146</f>
        <v>0</v>
      </c>
      <c r="C384" s="292">
        <f>'Расчет ФОТ'!C146</f>
        <v>0</v>
      </c>
      <c r="D384" s="292">
        <f>'Расчет ФОТ'!J146</f>
        <v>0</v>
      </c>
      <c r="E384" s="292">
        <f>'Расчет ФОТ'!K146</f>
        <v>0</v>
      </c>
      <c r="F384" s="292">
        <f>'Расчет ФОТ'!L146</f>
        <v>0</v>
      </c>
      <c r="G384" s="292">
        <f>'Расчет ФОТ'!M146</f>
        <v>0</v>
      </c>
      <c r="H384" s="292">
        <f>'Расчет ФОТ'!W146-'Расчет ФОТ'!O146</f>
        <v>0</v>
      </c>
      <c r="I384" s="294">
        <f>'Расчет ФОТ'!W146</f>
        <v>0</v>
      </c>
    </row>
    <row r="385" spans="2:9" x14ac:dyDescent="0.25">
      <c r="B385" s="201">
        <f>'Расчет ФОТ'!B147</f>
        <v>0</v>
      </c>
      <c r="C385" s="292">
        <f>'Расчет ФОТ'!C147</f>
        <v>0</v>
      </c>
      <c r="D385" s="292">
        <f>'Расчет ФОТ'!J147</f>
        <v>0</v>
      </c>
      <c r="E385" s="292">
        <f>'Расчет ФОТ'!K147</f>
        <v>0</v>
      </c>
      <c r="F385" s="292">
        <f>'Расчет ФОТ'!L147</f>
        <v>0</v>
      </c>
      <c r="G385" s="292">
        <f>'Расчет ФОТ'!M147</f>
        <v>0</v>
      </c>
      <c r="H385" s="292">
        <f>'Расчет ФОТ'!W147-'Расчет ФОТ'!O147</f>
        <v>0</v>
      </c>
      <c r="I385" s="294">
        <f>'Расчет ФОТ'!W147</f>
        <v>0</v>
      </c>
    </row>
    <row r="386" spans="2:9" x14ac:dyDescent="0.25">
      <c r="B386" s="201">
        <f>'Расчет ФОТ'!B148</f>
        <v>0</v>
      </c>
      <c r="C386" s="292">
        <f>'Расчет ФОТ'!C148</f>
        <v>0</v>
      </c>
      <c r="D386" s="292">
        <f>'Расчет ФОТ'!J148</f>
        <v>0</v>
      </c>
      <c r="E386" s="292">
        <f>'Расчет ФОТ'!K148</f>
        <v>0</v>
      </c>
      <c r="F386" s="292">
        <f>'Расчет ФОТ'!L148</f>
        <v>0</v>
      </c>
      <c r="G386" s="292">
        <f>'Расчет ФОТ'!M148</f>
        <v>0</v>
      </c>
      <c r="H386" s="292">
        <f>'Расчет ФОТ'!W148-'Расчет ФОТ'!O148</f>
        <v>0</v>
      </c>
      <c r="I386" s="294">
        <f>'Расчет ФОТ'!W148</f>
        <v>0</v>
      </c>
    </row>
    <row r="387" spans="2:9" x14ac:dyDescent="0.25">
      <c r="B387" s="201">
        <f>'Расчет ФОТ'!B149</f>
        <v>0</v>
      </c>
      <c r="C387" s="292">
        <f>'Расчет ФОТ'!C149</f>
        <v>0</v>
      </c>
      <c r="D387" s="292">
        <f>'Расчет ФОТ'!J149</f>
        <v>0</v>
      </c>
      <c r="E387" s="292">
        <f>'Расчет ФОТ'!K149</f>
        <v>0</v>
      </c>
      <c r="F387" s="292">
        <f>'Расчет ФОТ'!L149</f>
        <v>0</v>
      </c>
      <c r="G387" s="292">
        <f>'Расчет ФОТ'!M149</f>
        <v>0</v>
      </c>
      <c r="H387" s="292">
        <f>'Расчет ФОТ'!W149-'Расчет ФОТ'!O149</f>
        <v>0</v>
      </c>
      <c r="I387" s="294">
        <f>'Расчет ФОТ'!W149</f>
        <v>0</v>
      </c>
    </row>
    <row r="388" spans="2:9" x14ac:dyDescent="0.25">
      <c r="B388" s="201">
        <f>'Расчет ФОТ'!B150</f>
        <v>0</v>
      </c>
      <c r="C388" s="292">
        <f>'Расчет ФОТ'!C150</f>
        <v>0</v>
      </c>
      <c r="D388" s="292">
        <f>'Расчет ФОТ'!J150</f>
        <v>0</v>
      </c>
      <c r="E388" s="292">
        <f>'Расчет ФОТ'!K150</f>
        <v>0</v>
      </c>
      <c r="F388" s="292">
        <f>'Расчет ФОТ'!L150</f>
        <v>0</v>
      </c>
      <c r="G388" s="292">
        <f>'Расчет ФОТ'!M150</f>
        <v>0</v>
      </c>
      <c r="H388" s="292">
        <f>'Расчет ФОТ'!W150-'Расчет ФОТ'!O150</f>
        <v>0</v>
      </c>
      <c r="I388" s="294">
        <f>'Расчет ФОТ'!W150</f>
        <v>0</v>
      </c>
    </row>
    <row r="389" spans="2:9" x14ac:dyDescent="0.25">
      <c r="B389" s="201">
        <f>'Расчет ФОТ'!B151</f>
        <v>0</v>
      </c>
      <c r="C389" s="292">
        <f>'Расчет ФОТ'!C151</f>
        <v>0</v>
      </c>
      <c r="D389" s="292">
        <f>'Расчет ФОТ'!J151</f>
        <v>0</v>
      </c>
      <c r="E389" s="292">
        <f>'Расчет ФОТ'!K151</f>
        <v>0</v>
      </c>
      <c r="F389" s="292">
        <f>'Расчет ФОТ'!L151</f>
        <v>0</v>
      </c>
      <c r="G389" s="292">
        <f>'Расчет ФОТ'!M151</f>
        <v>0</v>
      </c>
      <c r="H389" s="292">
        <f>'Расчет ФОТ'!W151-'Расчет ФОТ'!O151</f>
        <v>0</v>
      </c>
      <c r="I389" s="294">
        <f>'Расчет ФОТ'!W151</f>
        <v>0</v>
      </c>
    </row>
    <row r="390" spans="2:9" x14ac:dyDescent="0.25">
      <c r="B390" s="201">
        <f>'Расчет ФОТ'!B152</f>
        <v>0</v>
      </c>
      <c r="C390" s="292">
        <f>'Расчет ФОТ'!C152</f>
        <v>0</v>
      </c>
      <c r="D390" s="292">
        <f>'Расчет ФОТ'!J152</f>
        <v>0</v>
      </c>
      <c r="E390" s="292">
        <f>'Расчет ФОТ'!K152</f>
        <v>0</v>
      </c>
      <c r="F390" s="292">
        <f>'Расчет ФОТ'!L152</f>
        <v>0</v>
      </c>
      <c r="G390" s="292">
        <f>'Расчет ФОТ'!M152</f>
        <v>0</v>
      </c>
      <c r="H390" s="292">
        <f>'Расчет ФОТ'!W152-'Расчет ФОТ'!O152</f>
        <v>0</v>
      </c>
      <c r="I390" s="294">
        <f>'Расчет ФОТ'!W152</f>
        <v>0</v>
      </c>
    </row>
    <row r="391" spans="2:9" x14ac:dyDescent="0.25">
      <c r="B391" s="201">
        <f>'Расчет ФОТ'!B153</f>
        <v>0</v>
      </c>
      <c r="C391" s="292">
        <f>'Расчет ФОТ'!C153</f>
        <v>0</v>
      </c>
      <c r="D391" s="292">
        <f>'Расчет ФОТ'!J153</f>
        <v>0</v>
      </c>
      <c r="E391" s="292">
        <f>'Расчет ФОТ'!K153</f>
        <v>0</v>
      </c>
      <c r="F391" s="292">
        <f>'Расчет ФОТ'!L153</f>
        <v>0</v>
      </c>
      <c r="G391" s="292">
        <f>'Расчет ФОТ'!M153</f>
        <v>0</v>
      </c>
      <c r="H391" s="292">
        <f>'Расчет ФОТ'!W153-'Расчет ФОТ'!O153</f>
        <v>0</v>
      </c>
      <c r="I391" s="294">
        <f>'Расчет ФОТ'!W153</f>
        <v>0</v>
      </c>
    </row>
    <row r="392" spans="2:9" x14ac:dyDescent="0.25">
      <c r="B392" s="201">
        <f>'Расчет ФОТ'!B154</f>
        <v>0</v>
      </c>
      <c r="C392" s="292">
        <f>'Расчет ФОТ'!C154</f>
        <v>0</v>
      </c>
      <c r="D392" s="292">
        <f>'Расчет ФОТ'!J154</f>
        <v>0</v>
      </c>
      <c r="E392" s="292">
        <f>'Расчет ФОТ'!K154</f>
        <v>0</v>
      </c>
      <c r="F392" s="292">
        <f>'Расчет ФОТ'!L154</f>
        <v>0</v>
      </c>
      <c r="G392" s="292">
        <f>'Расчет ФОТ'!M154</f>
        <v>0</v>
      </c>
      <c r="H392" s="292">
        <f>'Расчет ФОТ'!W154-'Расчет ФОТ'!O154</f>
        <v>0</v>
      </c>
      <c r="I392" s="294">
        <f>'Расчет ФОТ'!W154</f>
        <v>0</v>
      </c>
    </row>
    <row r="393" spans="2:9" x14ac:dyDescent="0.25">
      <c r="B393" s="201">
        <f>'Расчет ФОТ'!B155</f>
        <v>0</v>
      </c>
      <c r="C393" s="292">
        <f>'Расчет ФОТ'!C155</f>
        <v>0</v>
      </c>
      <c r="D393" s="292">
        <f>'Расчет ФОТ'!J155</f>
        <v>0</v>
      </c>
      <c r="E393" s="292">
        <f>'Расчет ФОТ'!K155</f>
        <v>0</v>
      </c>
      <c r="F393" s="292">
        <f>'Расчет ФОТ'!L155</f>
        <v>0</v>
      </c>
      <c r="G393" s="292">
        <f>'Расчет ФОТ'!M155</f>
        <v>0</v>
      </c>
      <c r="H393" s="292">
        <f>'Расчет ФОТ'!W155-'Расчет ФОТ'!O155</f>
        <v>0</v>
      </c>
      <c r="I393" s="294">
        <f>'Расчет ФОТ'!W155</f>
        <v>0</v>
      </c>
    </row>
    <row r="394" spans="2:9" x14ac:dyDescent="0.25">
      <c r="B394" s="201">
        <f>'Расчет ФОТ'!B156</f>
        <v>0</v>
      </c>
      <c r="C394" s="292">
        <f>'Расчет ФОТ'!C156</f>
        <v>0</v>
      </c>
      <c r="D394" s="292">
        <f>'Расчет ФОТ'!J156</f>
        <v>0</v>
      </c>
      <c r="E394" s="292">
        <f>'Расчет ФОТ'!K156</f>
        <v>0</v>
      </c>
      <c r="F394" s="292">
        <f>'Расчет ФОТ'!L156</f>
        <v>0</v>
      </c>
      <c r="G394" s="292">
        <f>'Расчет ФОТ'!M156</f>
        <v>0</v>
      </c>
      <c r="H394" s="292">
        <f>'Расчет ФОТ'!W156-'Расчет ФОТ'!O156</f>
        <v>0</v>
      </c>
      <c r="I394" s="294">
        <f>'Расчет ФОТ'!W156</f>
        <v>0</v>
      </c>
    </row>
    <row r="395" spans="2:9" x14ac:dyDescent="0.25">
      <c r="B395" s="201">
        <f>'Расчет ФОТ'!B157</f>
        <v>0</v>
      </c>
      <c r="C395" s="292">
        <f>'Расчет ФОТ'!C157</f>
        <v>0</v>
      </c>
      <c r="D395" s="292">
        <f>'Расчет ФОТ'!J157</f>
        <v>0</v>
      </c>
      <c r="E395" s="292">
        <f>'Расчет ФОТ'!K157</f>
        <v>0</v>
      </c>
      <c r="F395" s="292">
        <f>'Расчет ФОТ'!L157</f>
        <v>0</v>
      </c>
      <c r="G395" s="292">
        <f>'Расчет ФОТ'!M157</f>
        <v>0</v>
      </c>
      <c r="H395" s="292">
        <f>'Расчет ФОТ'!W157-'Расчет ФОТ'!O157</f>
        <v>0</v>
      </c>
      <c r="I395" s="294">
        <f>'Расчет ФОТ'!W157</f>
        <v>0</v>
      </c>
    </row>
    <row r="396" spans="2:9" x14ac:dyDescent="0.25">
      <c r="B396" s="201">
        <f>'Расчет ФОТ'!B158</f>
        <v>0</v>
      </c>
      <c r="C396" s="292">
        <f>'Расчет ФОТ'!C158</f>
        <v>0</v>
      </c>
      <c r="D396" s="292">
        <f>'Расчет ФОТ'!J158</f>
        <v>0</v>
      </c>
      <c r="E396" s="292">
        <f>'Расчет ФОТ'!K158</f>
        <v>0</v>
      </c>
      <c r="F396" s="292">
        <f>'Расчет ФОТ'!L158</f>
        <v>0</v>
      </c>
      <c r="G396" s="292">
        <f>'Расчет ФОТ'!M158</f>
        <v>0</v>
      </c>
      <c r="H396" s="292">
        <f>'Расчет ФОТ'!W158-'Расчет ФОТ'!O158</f>
        <v>0</v>
      </c>
      <c r="I396" s="294">
        <f>'Расчет ФОТ'!W158</f>
        <v>0</v>
      </c>
    </row>
    <row r="397" spans="2:9" x14ac:dyDescent="0.25">
      <c r="B397" s="201">
        <f>'Расчет ФОТ'!B159</f>
        <v>0</v>
      </c>
      <c r="C397" s="292">
        <f>'Расчет ФОТ'!C159</f>
        <v>0</v>
      </c>
      <c r="D397" s="292">
        <f>'Расчет ФОТ'!J159</f>
        <v>0</v>
      </c>
      <c r="E397" s="292">
        <f>'Расчет ФОТ'!K159</f>
        <v>0</v>
      </c>
      <c r="F397" s="292">
        <f>'Расчет ФОТ'!L159</f>
        <v>0</v>
      </c>
      <c r="G397" s="292">
        <f>'Расчет ФОТ'!M159</f>
        <v>0</v>
      </c>
      <c r="H397" s="292">
        <f>'Расчет ФОТ'!W159-'Расчет ФОТ'!O159</f>
        <v>0</v>
      </c>
      <c r="I397" s="294">
        <f>'Расчет ФОТ'!W159</f>
        <v>0</v>
      </c>
    </row>
    <row r="398" spans="2:9" x14ac:dyDescent="0.25">
      <c r="B398" s="201">
        <f>'Расчет ФОТ'!B160</f>
        <v>0</v>
      </c>
      <c r="C398" s="292">
        <f>'Расчет ФОТ'!C160</f>
        <v>0</v>
      </c>
      <c r="D398" s="292">
        <f>'Расчет ФОТ'!J160</f>
        <v>0</v>
      </c>
      <c r="E398" s="292">
        <f>'Расчет ФОТ'!K160</f>
        <v>0</v>
      </c>
      <c r="F398" s="292">
        <f>'Расчет ФОТ'!L160</f>
        <v>0</v>
      </c>
      <c r="G398" s="292">
        <f>'Расчет ФОТ'!M160</f>
        <v>0</v>
      </c>
      <c r="H398" s="292">
        <f>'Расчет ФОТ'!W160-'Расчет ФОТ'!O160</f>
        <v>0</v>
      </c>
      <c r="I398" s="294">
        <f>'Расчет ФОТ'!W160</f>
        <v>0</v>
      </c>
    </row>
    <row r="399" spans="2:9" x14ac:dyDescent="0.25">
      <c r="B399" s="201">
        <f>'Расчет ФОТ'!B161</f>
        <v>0</v>
      </c>
      <c r="C399" s="292">
        <f>'Расчет ФОТ'!C161</f>
        <v>0</v>
      </c>
      <c r="D399" s="292">
        <f>'Расчет ФОТ'!J161</f>
        <v>0</v>
      </c>
      <c r="E399" s="292">
        <f>'Расчет ФОТ'!K161</f>
        <v>0</v>
      </c>
      <c r="F399" s="292">
        <f>'Расчет ФОТ'!L161</f>
        <v>0</v>
      </c>
      <c r="G399" s="292">
        <f>'Расчет ФОТ'!M161</f>
        <v>0</v>
      </c>
      <c r="H399" s="292">
        <f>'Расчет ФОТ'!W161-'Расчет ФОТ'!O161</f>
        <v>0</v>
      </c>
      <c r="I399" s="294">
        <f>'Расчет ФОТ'!W161</f>
        <v>0</v>
      </c>
    </row>
    <row r="400" spans="2:9" x14ac:dyDescent="0.25">
      <c r="B400" s="201">
        <f>'Расчет ФОТ'!B162</f>
        <v>0</v>
      </c>
      <c r="C400" s="292">
        <f>'Расчет ФОТ'!C162</f>
        <v>0</v>
      </c>
      <c r="D400" s="292">
        <f>'Расчет ФОТ'!J162</f>
        <v>0</v>
      </c>
      <c r="E400" s="292">
        <f>'Расчет ФОТ'!K162</f>
        <v>0</v>
      </c>
      <c r="F400" s="292">
        <f>'Расчет ФОТ'!L162</f>
        <v>0</v>
      </c>
      <c r="G400" s="292">
        <f>'Расчет ФОТ'!M162</f>
        <v>0</v>
      </c>
      <c r="H400" s="292">
        <f>'Расчет ФОТ'!W162-'Расчет ФОТ'!O162</f>
        <v>0</v>
      </c>
      <c r="I400" s="294">
        <f>'Расчет ФОТ'!W162</f>
        <v>0</v>
      </c>
    </row>
    <row r="401" spans="2:9" x14ac:dyDescent="0.25">
      <c r="B401" s="201">
        <f>'Расчет ФОТ'!B163</f>
        <v>0</v>
      </c>
      <c r="C401" s="292">
        <f>'Расчет ФОТ'!C163</f>
        <v>0</v>
      </c>
      <c r="D401" s="292">
        <f>'Расчет ФОТ'!J163</f>
        <v>0</v>
      </c>
      <c r="E401" s="292">
        <f>'Расчет ФОТ'!K163</f>
        <v>0</v>
      </c>
      <c r="F401" s="292">
        <f>'Расчет ФОТ'!L163</f>
        <v>0</v>
      </c>
      <c r="G401" s="292">
        <f>'Расчет ФОТ'!M163</f>
        <v>0</v>
      </c>
      <c r="H401" s="292">
        <f>'Расчет ФОТ'!W163-'Расчет ФОТ'!O163</f>
        <v>0</v>
      </c>
      <c r="I401" s="294">
        <f>'Расчет ФОТ'!W163</f>
        <v>0</v>
      </c>
    </row>
    <row r="402" spans="2:9" x14ac:dyDescent="0.25">
      <c r="B402" s="201">
        <f>'Расчет ФОТ'!B164</f>
        <v>0</v>
      </c>
      <c r="C402" s="292">
        <f>'Расчет ФОТ'!C164</f>
        <v>0</v>
      </c>
      <c r="D402" s="292">
        <f>'Расчет ФОТ'!J164</f>
        <v>0</v>
      </c>
      <c r="E402" s="292">
        <f>'Расчет ФОТ'!K164</f>
        <v>0</v>
      </c>
      <c r="F402" s="292">
        <f>'Расчет ФОТ'!L164</f>
        <v>0</v>
      </c>
      <c r="G402" s="292">
        <f>'Расчет ФОТ'!M164</f>
        <v>0</v>
      </c>
      <c r="H402" s="292">
        <f>'Расчет ФОТ'!W164-'Расчет ФОТ'!O164</f>
        <v>0</v>
      </c>
      <c r="I402" s="294">
        <f>'Расчет ФОТ'!W164</f>
        <v>0</v>
      </c>
    </row>
    <row r="403" spans="2:9" x14ac:dyDescent="0.25">
      <c r="B403" s="201">
        <f>'Расчет ФОТ'!B165</f>
        <v>0</v>
      </c>
      <c r="C403" s="292">
        <f>'Расчет ФОТ'!C165</f>
        <v>0</v>
      </c>
      <c r="D403" s="292">
        <f>'Расчет ФОТ'!J165</f>
        <v>0</v>
      </c>
      <c r="E403" s="292">
        <f>'Расчет ФОТ'!K165</f>
        <v>0</v>
      </c>
      <c r="F403" s="292">
        <f>'Расчет ФОТ'!L165</f>
        <v>0</v>
      </c>
      <c r="G403" s="292">
        <f>'Расчет ФОТ'!M165</f>
        <v>0</v>
      </c>
      <c r="H403" s="292">
        <f>'Расчет ФОТ'!W165-'Расчет ФОТ'!O165</f>
        <v>0</v>
      </c>
      <c r="I403" s="294">
        <f>'Расчет ФОТ'!W165</f>
        <v>0</v>
      </c>
    </row>
    <row r="404" spans="2:9" x14ac:dyDescent="0.25">
      <c r="B404" s="201">
        <f>'Расчет ФОТ'!B166</f>
        <v>0</v>
      </c>
      <c r="C404" s="292">
        <f>'Расчет ФОТ'!C166</f>
        <v>0</v>
      </c>
      <c r="D404" s="292">
        <f>'Расчет ФОТ'!J166</f>
        <v>0</v>
      </c>
      <c r="E404" s="292">
        <f>'Расчет ФОТ'!K166</f>
        <v>0</v>
      </c>
      <c r="F404" s="292">
        <f>'Расчет ФОТ'!L166</f>
        <v>0</v>
      </c>
      <c r="G404" s="292">
        <f>'Расчет ФОТ'!M166</f>
        <v>0</v>
      </c>
      <c r="H404" s="292">
        <f>'Расчет ФОТ'!W166-'Расчет ФОТ'!O166</f>
        <v>0</v>
      </c>
      <c r="I404" s="294">
        <f>'Расчет ФОТ'!W166</f>
        <v>0</v>
      </c>
    </row>
    <row r="405" spans="2:9" x14ac:dyDescent="0.25">
      <c r="B405" s="201">
        <f>'Расчет ФОТ'!B167</f>
        <v>0</v>
      </c>
      <c r="C405" s="292">
        <f>'Расчет ФОТ'!C167</f>
        <v>0</v>
      </c>
      <c r="D405" s="292">
        <f>'Расчет ФОТ'!J167</f>
        <v>0</v>
      </c>
      <c r="E405" s="292">
        <f>'Расчет ФОТ'!K167</f>
        <v>0</v>
      </c>
      <c r="F405" s="292">
        <f>'Расчет ФОТ'!L167</f>
        <v>0</v>
      </c>
      <c r="G405" s="292">
        <f>'Расчет ФОТ'!M167</f>
        <v>0</v>
      </c>
      <c r="H405" s="292">
        <f>'Расчет ФОТ'!W167-'Расчет ФОТ'!O167</f>
        <v>0</v>
      </c>
      <c r="I405" s="294">
        <f>'Расчет ФОТ'!W167</f>
        <v>0</v>
      </c>
    </row>
    <row r="406" spans="2:9" x14ac:dyDescent="0.25">
      <c r="B406" s="201">
        <f>'Расчет ФОТ'!B168</f>
        <v>0</v>
      </c>
      <c r="C406" s="292">
        <f>'Расчет ФОТ'!C168</f>
        <v>0</v>
      </c>
      <c r="D406" s="292">
        <f>'Расчет ФОТ'!J168</f>
        <v>0</v>
      </c>
      <c r="E406" s="292">
        <f>'Расчет ФОТ'!K168</f>
        <v>0</v>
      </c>
      <c r="F406" s="292">
        <f>'Расчет ФОТ'!L168</f>
        <v>0</v>
      </c>
      <c r="G406" s="292">
        <f>'Расчет ФОТ'!M168</f>
        <v>0</v>
      </c>
      <c r="H406" s="292">
        <f>'Расчет ФОТ'!W168-'Расчет ФОТ'!O168</f>
        <v>0</v>
      </c>
      <c r="I406" s="294">
        <f>'Расчет ФОТ'!W168</f>
        <v>0</v>
      </c>
    </row>
    <row r="407" spans="2:9" x14ac:dyDescent="0.25">
      <c r="B407" s="201">
        <f>'Расчет ФОТ'!B169</f>
        <v>0</v>
      </c>
      <c r="C407" s="292">
        <f>'Расчет ФОТ'!C169</f>
        <v>0</v>
      </c>
      <c r="D407" s="292">
        <f>'Расчет ФОТ'!J169</f>
        <v>0</v>
      </c>
      <c r="E407" s="292">
        <f>'Расчет ФОТ'!K169</f>
        <v>0</v>
      </c>
      <c r="F407" s="292">
        <f>'Расчет ФОТ'!L169</f>
        <v>0</v>
      </c>
      <c r="G407" s="292">
        <f>'Расчет ФОТ'!M169</f>
        <v>0</v>
      </c>
      <c r="H407" s="292">
        <f>'Расчет ФОТ'!W169-'Расчет ФОТ'!O169</f>
        <v>0</v>
      </c>
      <c r="I407" s="294">
        <f>'Расчет ФОТ'!W169</f>
        <v>0</v>
      </c>
    </row>
    <row r="408" spans="2:9" x14ac:dyDescent="0.25">
      <c r="B408" s="201">
        <f>'Расчет ФОТ'!B170</f>
        <v>0</v>
      </c>
      <c r="C408" s="292">
        <f>'Расчет ФОТ'!C170</f>
        <v>0</v>
      </c>
      <c r="D408" s="292">
        <f>'Расчет ФОТ'!J170</f>
        <v>0</v>
      </c>
      <c r="E408" s="292">
        <f>'Расчет ФОТ'!K170</f>
        <v>0</v>
      </c>
      <c r="F408" s="292">
        <f>'Расчет ФОТ'!L170</f>
        <v>0</v>
      </c>
      <c r="G408" s="292">
        <f>'Расчет ФОТ'!M170</f>
        <v>0</v>
      </c>
      <c r="H408" s="292">
        <f>'Расчет ФОТ'!W170-'Расчет ФОТ'!O170</f>
        <v>0</v>
      </c>
      <c r="I408" s="294">
        <f>'Расчет ФОТ'!W170</f>
        <v>0</v>
      </c>
    </row>
    <row r="409" spans="2:9" x14ac:dyDescent="0.25">
      <c r="B409" s="201">
        <f>'Расчет ФОТ'!B171</f>
        <v>0</v>
      </c>
      <c r="C409" s="292">
        <f>'Расчет ФОТ'!C171</f>
        <v>0</v>
      </c>
      <c r="D409" s="292">
        <f>'Расчет ФОТ'!J171</f>
        <v>0</v>
      </c>
      <c r="E409" s="292">
        <f>'Расчет ФОТ'!K171</f>
        <v>0</v>
      </c>
      <c r="F409" s="292">
        <f>'Расчет ФОТ'!L171</f>
        <v>0</v>
      </c>
      <c r="G409" s="292">
        <f>'Расчет ФОТ'!M171</f>
        <v>0</v>
      </c>
      <c r="H409" s="292">
        <f>'Расчет ФОТ'!W171-'Расчет ФОТ'!O171</f>
        <v>0</v>
      </c>
      <c r="I409" s="294">
        <f>'Расчет ФОТ'!W171</f>
        <v>0</v>
      </c>
    </row>
    <row r="410" spans="2:9" x14ac:dyDescent="0.25">
      <c r="B410" s="201">
        <f>'Расчет ФОТ'!B172</f>
        <v>0</v>
      </c>
      <c r="C410" s="292">
        <f>'Расчет ФОТ'!C172</f>
        <v>0</v>
      </c>
      <c r="D410" s="292">
        <f>'Расчет ФОТ'!J172</f>
        <v>0</v>
      </c>
      <c r="E410" s="292">
        <f>'Расчет ФОТ'!K172</f>
        <v>0</v>
      </c>
      <c r="F410" s="292">
        <f>'Расчет ФОТ'!L172</f>
        <v>0</v>
      </c>
      <c r="G410" s="292">
        <f>'Расчет ФОТ'!M172</f>
        <v>0</v>
      </c>
      <c r="H410" s="292">
        <f>'Расчет ФОТ'!W172-'Расчет ФОТ'!O172</f>
        <v>0</v>
      </c>
      <c r="I410" s="294">
        <f>'Расчет ФОТ'!W172</f>
        <v>0</v>
      </c>
    </row>
    <row r="411" spans="2:9" x14ac:dyDescent="0.25">
      <c r="B411" s="201">
        <f>'Расчет ФОТ'!B173</f>
        <v>0</v>
      </c>
      <c r="C411" s="292">
        <f>'Расчет ФОТ'!C173</f>
        <v>0</v>
      </c>
      <c r="D411" s="292">
        <f>'Расчет ФОТ'!J173</f>
        <v>0</v>
      </c>
      <c r="E411" s="292">
        <f>'Расчет ФОТ'!K173</f>
        <v>0</v>
      </c>
      <c r="F411" s="292">
        <f>'Расчет ФОТ'!L173</f>
        <v>0</v>
      </c>
      <c r="G411" s="292">
        <f>'Расчет ФОТ'!M173</f>
        <v>0</v>
      </c>
      <c r="H411" s="292">
        <f>'Расчет ФОТ'!W173-'Расчет ФОТ'!O173</f>
        <v>0</v>
      </c>
      <c r="I411" s="294">
        <f>'Расчет ФОТ'!W173</f>
        <v>0</v>
      </c>
    </row>
    <row r="412" spans="2:9" x14ac:dyDescent="0.25">
      <c r="B412" s="201">
        <f>'Расчет ФОТ'!B174</f>
        <v>0</v>
      </c>
      <c r="C412" s="292">
        <f>'Расчет ФОТ'!C174</f>
        <v>0</v>
      </c>
      <c r="D412" s="292">
        <f>'Расчет ФОТ'!J174</f>
        <v>0</v>
      </c>
      <c r="E412" s="292">
        <f>'Расчет ФОТ'!K174</f>
        <v>0</v>
      </c>
      <c r="F412" s="292">
        <f>'Расчет ФОТ'!L174</f>
        <v>0</v>
      </c>
      <c r="G412" s="292">
        <f>'Расчет ФОТ'!M174</f>
        <v>0</v>
      </c>
      <c r="H412" s="292">
        <f>'Расчет ФОТ'!W174-'Расчет ФОТ'!O174</f>
        <v>0</v>
      </c>
      <c r="I412" s="294">
        <f>'Расчет ФОТ'!W174</f>
        <v>0</v>
      </c>
    </row>
    <row r="413" spans="2:9" x14ac:dyDescent="0.25">
      <c r="B413" s="201">
        <f>'Расчет ФОТ'!B175</f>
        <v>0</v>
      </c>
      <c r="C413" s="292">
        <f>'Расчет ФОТ'!C175</f>
        <v>0</v>
      </c>
      <c r="D413" s="292">
        <f>'Расчет ФОТ'!J175</f>
        <v>0</v>
      </c>
      <c r="E413" s="292">
        <f>'Расчет ФОТ'!K175</f>
        <v>0</v>
      </c>
      <c r="F413" s="292">
        <f>'Расчет ФОТ'!L175</f>
        <v>0</v>
      </c>
      <c r="G413" s="292">
        <f>'Расчет ФОТ'!M175</f>
        <v>0</v>
      </c>
      <c r="H413" s="292">
        <f>'Расчет ФОТ'!W175-'Расчет ФОТ'!O175</f>
        <v>0</v>
      </c>
      <c r="I413" s="294">
        <f>'Расчет ФОТ'!W175</f>
        <v>0</v>
      </c>
    </row>
    <row r="414" spans="2:9" x14ac:dyDescent="0.25">
      <c r="B414" s="201">
        <f>'Расчет ФОТ'!B176</f>
        <v>0</v>
      </c>
      <c r="C414" s="292">
        <f>'Расчет ФОТ'!C176</f>
        <v>0</v>
      </c>
      <c r="D414" s="292">
        <f>'Расчет ФОТ'!J176</f>
        <v>0</v>
      </c>
      <c r="E414" s="292">
        <f>'Расчет ФОТ'!K176</f>
        <v>0</v>
      </c>
      <c r="F414" s="292">
        <f>'Расчет ФОТ'!L176</f>
        <v>0</v>
      </c>
      <c r="G414" s="292">
        <f>'Расчет ФОТ'!M176</f>
        <v>0</v>
      </c>
      <c r="H414" s="292">
        <f>'Расчет ФОТ'!W176-'Расчет ФОТ'!O176</f>
        <v>0</v>
      </c>
      <c r="I414" s="294">
        <f>'Расчет ФОТ'!W176</f>
        <v>0</v>
      </c>
    </row>
    <row r="415" spans="2:9" x14ac:dyDescent="0.25">
      <c r="B415" s="201">
        <f>'Расчет ФОТ'!B177</f>
        <v>0</v>
      </c>
      <c r="C415" s="292">
        <f>'Расчет ФОТ'!C177</f>
        <v>0</v>
      </c>
      <c r="D415" s="292">
        <f>'Расчет ФОТ'!J177</f>
        <v>0</v>
      </c>
      <c r="E415" s="292">
        <f>'Расчет ФОТ'!K177</f>
        <v>0</v>
      </c>
      <c r="F415" s="292">
        <f>'Расчет ФОТ'!L177</f>
        <v>0</v>
      </c>
      <c r="G415" s="292">
        <f>'Расчет ФОТ'!M177</f>
        <v>0</v>
      </c>
      <c r="H415" s="292">
        <f>'Расчет ФОТ'!W177-'Расчет ФОТ'!O177</f>
        <v>0</v>
      </c>
      <c r="I415" s="294">
        <f>'Расчет ФОТ'!W177</f>
        <v>0</v>
      </c>
    </row>
    <row r="416" spans="2:9" x14ac:dyDescent="0.25">
      <c r="B416" s="201">
        <f>'Расчет ФОТ'!B178</f>
        <v>0</v>
      </c>
      <c r="C416" s="292">
        <f>'Расчет ФОТ'!C178</f>
        <v>0</v>
      </c>
      <c r="D416" s="292">
        <f>'Расчет ФОТ'!J178</f>
        <v>0</v>
      </c>
      <c r="E416" s="292">
        <f>'Расчет ФОТ'!K178</f>
        <v>0</v>
      </c>
      <c r="F416" s="292">
        <f>'Расчет ФОТ'!L178</f>
        <v>0</v>
      </c>
      <c r="G416" s="292">
        <f>'Расчет ФОТ'!M178</f>
        <v>0</v>
      </c>
      <c r="H416" s="292">
        <f>'Расчет ФОТ'!W178-'Расчет ФОТ'!O178</f>
        <v>0</v>
      </c>
      <c r="I416" s="294">
        <f>'Расчет ФОТ'!W178</f>
        <v>0</v>
      </c>
    </row>
    <row r="417" spans="2:9" x14ac:dyDescent="0.25">
      <c r="B417" s="201">
        <f>'Расчет ФОТ'!B179</f>
        <v>0</v>
      </c>
      <c r="C417" s="292">
        <f>'Расчет ФОТ'!C179</f>
        <v>0</v>
      </c>
      <c r="D417" s="292">
        <f>'Расчет ФОТ'!J179</f>
        <v>0</v>
      </c>
      <c r="E417" s="292">
        <f>'Расчет ФОТ'!K179</f>
        <v>0</v>
      </c>
      <c r="F417" s="292">
        <f>'Расчет ФОТ'!L179</f>
        <v>0</v>
      </c>
      <c r="G417" s="292">
        <f>'Расчет ФОТ'!M179</f>
        <v>0</v>
      </c>
      <c r="H417" s="292">
        <f>'Расчет ФОТ'!W179-'Расчет ФОТ'!O179</f>
        <v>0</v>
      </c>
      <c r="I417" s="294">
        <f>'Расчет ФОТ'!W179</f>
        <v>0</v>
      </c>
    </row>
    <row r="418" spans="2:9" x14ac:dyDescent="0.25">
      <c r="B418" s="201">
        <f>'Расчет ФОТ'!B180</f>
        <v>0</v>
      </c>
      <c r="C418" s="292">
        <f>'Расчет ФОТ'!C180</f>
        <v>0</v>
      </c>
      <c r="D418" s="292">
        <f>'Расчет ФОТ'!J180</f>
        <v>0</v>
      </c>
      <c r="E418" s="292">
        <f>'Расчет ФОТ'!K180</f>
        <v>0</v>
      </c>
      <c r="F418" s="292">
        <f>'Расчет ФОТ'!L180</f>
        <v>0</v>
      </c>
      <c r="G418" s="292">
        <f>'Расчет ФОТ'!M180</f>
        <v>0</v>
      </c>
      <c r="H418" s="292">
        <f>'Расчет ФОТ'!W180-'Расчет ФОТ'!O180</f>
        <v>0</v>
      </c>
      <c r="I418" s="294">
        <f>'Расчет ФОТ'!W180</f>
        <v>0</v>
      </c>
    </row>
    <row r="419" spans="2:9" x14ac:dyDescent="0.25">
      <c r="B419" s="201">
        <f>'Расчет ФОТ'!B181</f>
        <v>0</v>
      </c>
      <c r="C419" s="292">
        <f>'Расчет ФОТ'!C181</f>
        <v>0</v>
      </c>
      <c r="D419" s="292">
        <f>'Расчет ФОТ'!J181</f>
        <v>0</v>
      </c>
      <c r="E419" s="292">
        <f>'Расчет ФОТ'!K181</f>
        <v>0</v>
      </c>
      <c r="F419" s="292">
        <f>'Расчет ФОТ'!L181</f>
        <v>0</v>
      </c>
      <c r="G419" s="292">
        <f>'Расчет ФОТ'!M181</f>
        <v>0</v>
      </c>
      <c r="H419" s="292">
        <f>'Расчет ФОТ'!W181-'Расчет ФОТ'!O181</f>
        <v>0</v>
      </c>
      <c r="I419" s="294">
        <f>'Расчет ФОТ'!W181</f>
        <v>0</v>
      </c>
    </row>
    <row r="420" spans="2:9" x14ac:dyDescent="0.25">
      <c r="B420" s="201">
        <f>'Расчет ФОТ'!B182</f>
        <v>0</v>
      </c>
      <c r="C420" s="292">
        <f>'Расчет ФОТ'!C182</f>
        <v>0</v>
      </c>
      <c r="D420" s="292">
        <f>'Расчет ФОТ'!J182</f>
        <v>0</v>
      </c>
      <c r="E420" s="292">
        <f>'Расчет ФОТ'!K182</f>
        <v>0</v>
      </c>
      <c r="F420" s="292">
        <f>'Расчет ФОТ'!L182</f>
        <v>0</v>
      </c>
      <c r="G420" s="292">
        <f>'Расчет ФОТ'!M182</f>
        <v>0</v>
      </c>
      <c r="H420" s="292">
        <f>'Расчет ФОТ'!W182-'Расчет ФОТ'!O182</f>
        <v>0</v>
      </c>
      <c r="I420" s="294">
        <f>'Расчет ФОТ'!W182</f>
        <v>0</v>
      </c>
    </row>
    <row r="421" spans="2:9" x14ac:dyDescent="0.25">
      <c r="B421" s="201">
        <f>'Расчет ФОТ'!B183</f>
        <v>0</v>
      </c>
      <c r="C421" s="292">
        <f>'Расчет ФОТ'!C183</f>
        <v>0</v>
      </c>
      <c r="D421" s="292">
        <f>'Расчет ФОТ'!J183</f>
        <v>0</v>
      </c>
      <c r="E421" s="292">
        <f>'Расчет ФОТ'!K183</f>
        <v>0</v>
      </c>
      <c r="F421" s="292">
        <f>'Расчет ФОТ'!L183</f>
        <v>0</v>
      </c>
      <c r="G421" s="292">
        <f>'Расчет ФОТ'!M183</f>
        <v>0</v>
      </c>
      <c r="H421" s="292">
        <f>'Расчет ФОТ'!W183-'Расчет ФОТ'!O183</f>
        <v>0</v>
      </c>
      <c r="I421" s="294">
        <f>'Расчет ФОТ'!W183</f>
        <v>0</v>
      </c>
    </row>
    <row r="422" spans="2:9" x14ac:dyDescent="0.25">
      <c r="B422" s="201">
        <f>'Расчет ФОТ'!B184</f>
        <v>0</v>
      </c>
      <c r="C422" s="292">
        <f>'Расчет ФОТ'!C184</f>
        <v>0</v>
      </c>
      <c r="D422" s="292">
        <f>'Расчет ФОТ'!J184</f>
        <v>0</v>
      </c>
      <c r="E422" s="292">
        <f>'Расчет ФОТ'!K184</f>
        <v>0</v>
      </c>
      <c r="F422" s="292">
        <f>'Расчет ФОТ'!L184</f>
        <v>0</v>
      </c>
      <c r="G422" s="292">
        <f>'Расчет ФОТ'!M184</f>
        <v>0</v>
      </c>
      <c r="H422" s="292">
        <f>'Расчет ФОТ'!W184-'Расчет ФОТ'!O184</f>
        <v>0</v>
      </c>
      <c r="I422" s="294">
        <f>'Расчет ФОТ'!W184</f>
        <v>0</v>
      </c>
    </row>
    <row r="423" spans="2:9" x14ac:dyDescent="0.25">
      <c r="B423" s="201">
        <f>'Расчет ФОТ'!B185</f>
        <v>0</v>
      </c>
      <c r="C423" s="292">
        <f>'Расчет ФОТ'!C185</f>
        <v>0</v>
      </c>
      <c r="D423" s="292">
        <f>'Расчет ФОТ'!J185</f>
        <v>0</v>
      </c>
      <c r="E423" s="292">
        <f>'Расчет ФОТ'!K185</f>
        <v>0</v>
      </c>
      <c r="F423" s="292">
        <f>'Расчет ФОТ'!L185</f>
        <v>0</v>
      </c>
      <c r="G423" s="292">
        <f>'Расчет ФОТ'!M185</f>
        <v>0</v>
      </c>
      <c r="H423" s="292">
        <f>'Расчет ФОТ'!W185-'Расчет ФОТ'!O185</f>
        <v>0</v>
      </c>
      <c r="I423" s="294">
        <f>'Расчет ФОТ'!W185</f>
        <v>0</v>
      </c>
    </row>
    <row r="424" spans="2:9" x14ac:dyDescent="0.25">
      <c r="B424" s="201">
        <f>'Расчет ФОТ'!B186</f>
        <v>0</v>
      </c>
      <c r="C424" s="292">
        <f>'Расчет ФОТ'!C186</f>
        <v>0</v>
      </c>
      <c r="D424" s="292">
        <f>'Расчет ФОТ'!J186</f>
        <v>0</v>
      </c>
      <c r="E424" s="292">
        <f>'Расчет ФОТ'!K186</f>
        <v>0</v>
      </c>
      <c r="F424" s="292">
        <f>'Расчет ФОТ'!L186</f>
        <v>0</v>
      </c>
      <c r="G424" s="292">
        <f>'Расчет ФОТ'!M186</f>
        <v>0</v>
      </c>
      <c r="H424" s="292">
        <f>'Расчет ФОТ'!W186-'Расчет ФОТ'!O186</f>
        <v>0</v>
      </c>
      <c r="I424" s="294">
        <f>'Расчет ФОТ'!W186</f>
        <v>0</v>
      </c>
    </row>
    <row r="425" spans="2:9" x14ac:dyDescent="0.25">
      <c r="B425" s="201">
        <f>'Расчет ФОТ'!B187</f>
        <v>0</v>
      </c>
      <c r="C425" s="292">
        <f>'Расчет ФОТ'!C187</f>
        <v>0</v>
      </c>
      <c r="D425" s="292">
        <f>'Расчет ФОТ'!J187</f>
        <v>0</v>
      </c>
      <c r="E425" s="292">
        <f>'Расчет ФОТ'!K187</f>
        <v>0</v>
      </c>
      <c r="F425" s="292">
        <f>'Расчет ФОТ'!L187</f>
        <v>0</v>
      </c>
      <c r="G425" s="292">
        <f>'Расчет ФОТ'!M187</f>
        <v>0</v>
      </c>
      <c r="H425" s="292">
        <f>'Расчет ФОТ'!W187-'Расчет ФОТ'!O187</f>
        <v>0</v>
      </c>
      <c r="I425" s="294">
        <f>'Расчет ФОТ'!W187</f>
        <v>0</v>
      </c>
    </row>
    <row r="426" spans="2:9" x14ac:dyDescent="0.25">
      <c r="B426" s="201">
        <f>'Расчет ФОТ'!B188</f>
        <v>0</v>
      </c>
      <c r="C426" s="292">
        <f>'Расчет ФОТ'!C188</f>
        <v>0</v>
      </c>
      <c r="D426" s="292">
        <f>'Расчет ФОТ'!J188</f>
        <v>0</v>
      </c>
      <c r="E426" s="292">
        <f>'Расчет ФОТ'!K188</f>
        <v>0</v>
      </c>
      <c r="F426" s="292">
        <f>'Расчет ФОТ'!L188</f>
        <v>0</v>
      </c>
      <c r="G426" s="292">
        <f>'Расчет ФОТ'!M188</f>
        <v>0</v>
      </c>
      <c r="H426" s="292">
        <f>'Расчет ФОТ'!W188-'Расчет ФОТ'!O188</f>
        <v>0</v>
      </c>
      <c r="I426" s="294">
        <f>'Расчет ФОТ'!W188</f>
        <v>0</v>
      </c>
    </row>
    <row r="427" spans="2:9" x14ac:dyDescent="0.25">
      <c r="B427" s="201">
        <f>'Расчет ФОТ'!B189</f>
        <v>0</v>
      </c>
      <c r="C427" s="292">
        <f>'Расчет ФОТ'!C189</f>
        <v>0</v>
      </c>
      <c r="D427" s="292">
        <f>'Расчет ФОТ'!J189</f>
        <v>0</v>
      </c>
      <c r="E427" s="292">
        <f>'Расчет ФОТ'!K189</f>
        <v>0</v>
      </c>
      <c r="F427" s="292">
        <f>'Расчет ФОТ'!L189</f>
        <v>0</v>
      </c>
      <c r="G427" s="292">
        <f>'Расчет ФОТ'!M189</f>
        <v>0</v>
      </c>
      <c r="H427" s="292">
        <f>'Расчет ФОТ'!W189-'Расчет ФОТ'!O189</f>
        <v>0</v>
      </c>
      <c r="I427" s="294">
        <f>'Расчет ФОТ'!W189</f>
        <v>0</v>
      </c>
    </row>
    <row r="428" spans="2:9" x14ac:dyDescent="0.25">
      <c r="B428" s="201">
        <f>'Расчет ФОТ'!B190</f>
        <v>0</v>
      </c>
      <c r="C428" s="292">
        <f>'Расчет ФОТ'!C190</f>
        <v>0</v>
      </c>
      <c r="D428" s="292">
        <f>'Расчет ФОТ'!J190</f>
        <v>0</v>
      </c>
      <c r="E428" s="292">
        <f>'Расчет ФОТ'!K190</f>
        <v>0</v>
      </c>
      <c r="F428" s="292">
        <f>'Расчет ФОТ'!L190</f>
        <v>0</v>
      </c>
      <c r="G428" s="292">
        <f>'Расчет ФОТ'!M190</f>
        <v>0</v>
      </c>
      <c r="H428" s="292">
        <f>'Расчет ФОТ'!W190-'Расчет ФОТ'!O190</f>
        <v>0</v>
      </c>
      <c r="I428" s="294">
        <f>'Расчет ФОТ'!W190</f>
        <v>0</v>
      </c>
    </row>
    <row r="429" spans="2:9" x14ac:dyDescent="0.25">
      <c r="B429" s="201">
        <f>'Расчет ФОТ'!B191</f>
        <v>0</v>
      </c>
      <c r="C429" s="292">
        <f>'Расчет ФОТ'!C191</f>
        <v>0</v>
      </c>
      <c r="D429" s="292">
        <f>'Расчет ФОТ'!J191</f>
        <v>0</v>
      </c>
      <c r="E429" s="292">
        <f>'Расчет ФОТ'!K191</f>
        <v>0</v>
      </c>
      <c r="F429" s="292">
        <f>'Расчет ФОТ'!L191</f>
        <v>0</v>
      </c>
      <c r="G429" s="292">
        <f>'Расчет ФОТ'!M191</f>
        <v>0</v>
      </c>
      <c r="H429" s="292">
        <f>'Расчет ФОТ'!W191-'Расчет ФОТ'!O191</f>
        <v>0</v>
      </c>
      <c r="I429" s="294">
        <f>'Расчет ФОТ'!W191</f>
        <v>0</v>
      </c>
    </row>
    <row r="430" spans="2:9" x14ac:dyDescent="0.25">
      <c r="B430" s="201">
        <f>'Расчет ФОТ'!B192</f>
        <v>0</v>
      </c>
      <c r="C430" s="292">
        <f>'Расчет ФОТ'!C192</f>
        <v>0</v>
      </c>
      <c r="D430" s="292">
        <f>'Расчет ФОТ'!J192</f>
        <v>0</v>
      </c>
      <c r="E430" s="292">
        <f>'Расчет ФОТ'!K192</f>
        <v>0</v>
      </c>
      <c r="F430" s="292">
        <f>'Расчет ФОТ'!L192</f>
        <v>0</v>
      </c>
      <c r="G430" s="292">
        <f>'Расчет ФОТ'!M192</f>
        <v>0</v>
      </c>
      <c r="H430" s="292">
        <f>'Расчет ФОТ'!W192-'Расчет ФОТ'!O192</f>
        <v>0</v>
      </c>
      <c r="I430" s="294">
        <f>'Расчет ФОТ'!W192</f>
        <v>0</v>
      </c>
    </row>
    <row r="431" spans="2:9" x14ac:dyDescent="0.25">
      <c r="B431" s="201">
        <f>'Расчет ФОТ'!B193</f>
        <v>0</v>
      </c>
      <c r="C431" s="292">
        <f>'Расчет ФОТ'!C193</f>
        <v>0</v>
      </c>
      <c r="D431" s="292">
        <f>'Расчет ФОТ'!J193</f>
        <v>0</v>
      </c>
      <c r="E431" s="292">
        <f>'Расчет ФОТ'!K193</f>
        <v>0</v>
      </c>
      <c r="F431" s="292">
        <f>'Расчет ФОТ'!L193</f>
        <v>0</v>
      </c>
      <c r="G431" s="292">
        <f>'Расчет ФОТ'!M193</f>
        <v>0</v>
      </c>
      <c r="H431" s="292">
        <f>'Расчет ФОТ'!W193-'Расчет ФОТ'!O193</f>
        <v>0</v>
      </c>
      <c r="I431" s="294">
        <f>'Расчет ФОТ'!W193</f>
        <v>0</v>
      </c>
    </row>
    <row r="432" spans="2:9" x14ac:dyDescent="0.25">
      <c r="B432" s="201">
        <f>'Расчет ФОТ'!B194</f>
        <v>0</v>
      </c>
      <c r="C432" s="292">
        <f>'Расчет ФОТ'!C194</f>
        <v>0</v>
      </c>
      <c r="D432" s="292">
        <f>'Расчет ФОТ'!J194</f>
        <v>0</v>
      </c>
      <c r="E432" s="292">
        <f>'Расчет ФОТ'!K194</f>
        <v>0</v>
      </c>
      <c r="F432" s="292">
        <f>'Расчет ФОТ'!L194</f>
        <v>0</v>
      </c>
      <c r="G432" s="292">
        <f>'Расчет ФОТ'!M194</f>
        <v>0</v>
      </c>
      <c r="H432" s="292">
        <f>'Расчет ФОТ'!W194-'Расчет ФОТ'!O194</f>
        <v>0</v>
      </c>
      <c r="I432" s="294">
        <f>'Расчет ФОТ'!W194</f>
        <v>0</v>
      </c>
    </row>
    <row r="433" spans="2:9" x14ac:dyDescent="0.25">
      <c r="B433" s="201">
        <f>'Расчет ФОТ'!B195</f>
        <v>0</v>
      </c>
      <c r="C433" s="292">
        <f>'Расчет ФОТ'!C195</f>
        <v>0</v>
      </c>
      <c r="D433" s="292">
        <f>'Расчет ФОТ'!J195</f>
        <v>0</v>
      </c>
      <c r="E433" s="292">
        <f>'Расчет ФОТ'!K195</f>
        <v>0</v>
      </c>
      <c r="F433" s="292">
        <f>'Расчет ФОТ'!L195</f>
        <v>0</v>
      </c>
      <c r="G433" s="292">
        <f>'Расчет ФОТ'!M195</f>
        <v>0</v>
      </c>
      <c r="H433" s="292">
        <f>'Расчет ФОТ'!W195-'Расчет ФОТ'!O195</f>
        <v>0</v>
      </c>
      <c r="I433" s="294">
        <f>'Расчет ФОТ'!W195</f>
        <v>0</v>
      </c>
    </row>
    <row r="434" spans="2:9" x14ac:dyDescent="0.25">
      <c r="B434" s="201">
        <f>'Расчет ФОТ'!B196</f>
        <v>0</v>
      </c>
      <c r="C434" s="292">
        <f>'Расчет ФОТ'!C196</f>
        <v>0</v>
      </c>
      <c r="D434" s="292">
        <f>'Расчет ФОТ'!J196</f>
        <v>0</v>
      </c>
      <c r="E434" s="292">
        <f>'Расчет ФОТ'!K196</f>
        <v>0</v>
      </c>
      <c r="F434" s="292">
        <f>'Расчет ФОТ'!L196</f>
        <v>0</v>
      </c>
      <c r="G434" s="292">
        <f>'Расчет ФОТ'!M196</f>
        <v>0</v>
      </c>
      <c r="H434" s="292">
        <f>'Расчет ФОТ'!W196-'Расчет ФОТ'!O196</f>
        <v>0</v>
      </c>
      <c r="I434" s="294">
        <f>'Расчет ФОТ'!W196</f>
        <v>0</v>
      </c>
    </row>
    <row r="435" spans="2:9" x14ac:dyDescent="0.25">
      <c r="B435" s="201">
        <f>'Расчет ФОТ'!B197</f>
        <v>0</v>
      </c>
      <c r="C435" s="292">
        <f>'Расчет ФОТ'!C197</f>
        <v>0</v>
      </c>
      <c r="D435" s="292">
        <f>'Расчет ФОТ'!J197</f>
        <v>0</v>
      </c>
      <c r="E435" s="292">
        <f>'Расчет ФОТ'!K197</f>
        <v>0</v>
      </c>
      <c r="F435" s="292">
        <f>'Расчет ФОТ'!L197</f>
        <v>0</v>
      </c>
      <c r="G435" s="292">
        <f>'Расчет ФОТ'!M197</f>
        <v>0</v>
      </c>
      <c r="H435" s="292">
        <f>'Расчет ФОТ'!W197-'Расчет ФОТ'!O197</f>
        <v>0</v>
      </c>
      <c r="I435" s="294">
        <f>'Расчет ФОТ'!W197</f>
        <v>0</v>
      </c>
    </row>
    <row r="436" spans="2:9" x14ac:dyDescent="0.25">
      <c r="B436" s="201">
        <f>'Расчет ФОТ'!B198</f>
        <v>0</v>
      </c>
      <c r="C436" s="292">
        <f>'Расчет ФОТ'!C198</f>
        <v>0</v>
      </c>
      <c r="D436" s="292">
        <f>'Расчет ФОТ'!J198</f>
        <v>0</v>
      </c>
      <c r="E436" s="292">
        <f>'Расчет ФОТ'!K198</f>
        <v>0</v>
      </c>
      <c r="F436" s="292">
        <f>'Расчет ФОТ'!L198</f>
        <v>0</v>
      </c>
      <c r="G436" s="292">
        <f>'Расчет ФОТ'!M198</f>
        <v>0</v>
      </c>
      <c r="H436" s="292">
        <f>'Расчет ФОТ'!W198-'Расчет ФОТ'!O198</f>
        <v>0</v>
      </c>
      <c r="I436" s="294">
        <f>'Расчет ФОТ'!W198</f>
        <v>0</v>
      </c>
    </row>
    <row r="437" spans="2:9" x14ac:dyDescent="0.25">
      <c r="B437" s="201">
        <f>'Расчет ФОТ'!B199</f>
        <v>0</v>
      </c>
      <c r="C437" s="292">
        <f>'Расчет ФОТ'!C199</f>
        <v>0</v>
      </c>
      <c r="D437" s="292">
        <f>'Расчет ФОТ'!J199</f>
        <v>0</v>
      </c>
      <c r="E437" s="292">
        <f>'Расчет ФОТ'!K199</f>
        <v>0</v>
      </c>
      <c r="F437" s="292">
        <f>'Расчет ФОТ'!L199</f>
        <v>0</v>
      </c>
      <c r="G437" s="292">
        <f>'Расчет ФОТ'!M199</f>
        <v>0</v>
      </c>
      <c r="H437" s="292">
        <f>'Расчет ФОТ'!W199-'Расчет ФОТ'!O199</f>
        <v>0</v>
      </c>
      <c r="I437" s="294">
        <f>'Расчет ФОТ'!W199</f>
        <v>0</v>
      </c>
    </row>
    <row r="438" spans="2:9" x14ac:dyDescent="0.25">
      <c r="B438" s="201">
        <f>'Расчет ФОТ'!B200</f>
        <v>0</v>
      </c>
      <c r="C438" s="292">
        <f>'Расчет ФОТ'!C200</f>
        <v>0</v>
      </c>
      <c r="D438" s="292">
        <f>'Расчет ФОТ'!J200</f>
        <v>0</v>
      </c>
      <c r="E438" s="292">
        <f>'Расчет ФОТ'!K200</f>
        <v>0</v>
      </c>
      <c r="F438" s="292">
        <f>'Расчет ФОТ'!L200</f>
        <v>0</v>
      </c>
      <c r="G438" s="292">
        <f>'Расчет ФОТ'!M200</f>
        <v>0</v>
      </c>
      <c r="H438" s="292">
        <f>'Расчет ФОТ'!W200-'Расчет ФОТ'!O200</f>
        <v>0</v>
      </c>
      <c r="I438" s="294">
        <f>'Расчет ФОТ'!W200</f>
        <v>0</v>
      </c>
    </row>
    <row r="439" spans="2:9" x14ac:dyDescent="0.25">
      <c r="B439" s="201">
        <f>'Расчет ФОТ'!B201</f>
        <v>0</v>
      </c>
      <c r="C439" s="292">
        <f>'Расчет ФОТ'!C201</f>
        <v>0</v>
      </c>
      <c r="D439" s="292">
        <f>'Расчет ФОТ'!J201</f>
        <v>0</v>
      </c>
      <c r="E439" s="292">
        <f>'Расчет ФОТ'!K201</f>
        <v>0</v>
      </c>
      <c r="F439" s="292">
        <f>'Расчет ФОТ'!L201</f>
        <v>0</v>
      </c>
      <c r="G439" s="292">
        <f>'Расчет ФОТ'!M201</f>
        <v>0</v>
      </c>
      <c r="H439" s="292">
        <f>'Расчет ФОТ'!W201-'Расчет ФОТ'!O201</f>
        <v>0</v>
      </c>
      <c r="I439" s="294">
        <f>'Расчет ФОТ'!W201</f>
        <v>0</v>
      </c>
    </row>
    <row r="440" spans="2:9" x14ac:dyDescent="0.25">
      <c r="B440" s="201">
        <f>'Расчет ФОТ'!B202</f>
        <v>0</v>
      </c>
      <c r="C440" s="292">
        <f>'Расчет ФОТ'!C202</f>
        <v>0</v>
      </c>
      <c r="D440" s="292">
        <f>'Расчет ФОТ'!J202</f>
        <v>0</v>
      </c>
      <c r="E440" s="292">
        <f>'Расчет ФОТ'!K202</f>
        <v>0</v>
      </c>
      <c r="F440" s="292">
        <f>'Расчет ФОТ'!L202</f>
        <v>0</v>
      </c>
      <c r="G440" s="292">
        <f>'Расчет ФОТ'!M202</f>
        <v>0</v>
      </c>
      <c r="H440" s="292">
        <f>'Расчет ФОТ'!W202-'Расчет ФОТ'!O202</f>
        <v>0</v>
      </c>
      <c r="I440" s="294">
        <f>'Расчет ФОТ'!W202</f>
        <v>0</v>
      </c>
    </row>
    <row r="441" spans="2:9" x14ac:dyDescent="0.25">
      <c r="B441" s="201">
        <f>'Расчет ФОТ'!B203</f>
        <v>0</v>
      </c>
      <c r="C441" s="292">
        <f>'Расчет ФОТ'!C203</f>
        <v>0</v>
      </c>
      <c r="D441" s="292">
        <f>'Расчет ФОТ'!J203</f>
        <v>0</v>
      </c>
      <c r="E441" s="292">
        <f>'Расчет ФОТ'!K203</f>
        <v>0</v>
      </c>
      <c r="F441" s="292">
        <f>'Расчет ФОТ'!L203</f>
        <v>0</v>
      </c>
      <c r="G441" s="292">
        <f>'Расчет ФОТ'!M203</f>
        <v>0</v>
      </c>
      <c r="H441" s="292">
        <f>'Расчет ФОТ'!W203-'Расчет ФОТ'!O203</f>
        <v>0</v>
      </c>
      <c r="I441" s="294">
        <f>'Расчет ФОТ'!W203</f>
        <v>0</v>
      </c>
    </row>
    <row r="442" spans="2:9" x14ac:dyDescent="0.25">
      <c r="B442" s="201">
        <f>'Расчет ФОТ'!B204</f>
        <v>0</v>
      </c>
      <c r="C442" s="292">
        <f>'Расчет ФОТ'!C204</f>
        <v>0</v>
      </c>
      <c r="D442" s="292">
        <f>'Расчет ФОТ'!J204</f>
        <v>0</v>
      </c>
      <c r="E442" s="292">
        <f>'Расчет ФОТ'!K204</f>
        <v>0</v>
      </c>
      <c r="F442" s="292">
        <f>'Расчет ФОТ'!L204</f>
        <v>0</v>
      </c>
      <c r="G442" s="292">
        <f>'Расчет ФОТ'!M204</f>
        <v>0</v>
      </c>
      <c r="H442" s="292">
        <f>'Расчет ФОТ'!W204-'Расчет ФОТ'!O204</f>
        <v>0</v>
      </c>
      <c r="I442" s="294">
        <f>'Расчет ФОТ'!W204</f>
        <v>0</v>
      </c>
    </row>
    <row r="443" spans="2:9" x14ac:dyDescent="0.25">
      <c r="B443" s="201">
        <f>'Расчет ФОТ'!B205</f>
        <v>0</v>
      </c>
      <c r="C443" s="292">
        <f>'Расчет ФОТ'!C205</f>
        <v>0</v>
      </c>
      <c r="D443" s="292">
        <f>'Расчет ФОТ'!J205</f>
        <v>0</v>
      </c>
      <c r="E443" s="292">
        <f>'Расчет ФОТ'!K205</f>
        <v>0</v>
      </c>
      <c r="F443" s="292">
        <f>'Расчет ФОТ'!L205</f>
        <v>0</v>
      </c>
      <c r="G443" s="292">
        <f>'Расчет ФОТ'!M205</f>
        <v>0</v>
      </c>
      <c r="H443" s="292">
        <f>'Расчет ФОТ'!W205-'Расчет ФОТ'!O205</f>
        <v>0</v>
      </c>
      <c r="I443" s="294">
        <f>'Расчет ФОТ'!W205</f>
        <v>0</v>
      </c>
    </row>
    <row r="444" spans="2:9" x14ac:dyDescent="0.25">
      <c r="B444" s="201">
        <f>'Расчет ФОТ'!B206</f>
        <v>0</v>
      </c>
      <c r="C444" s="292">
        <f>'Расчет ФОТ'!C206</f>
        <v>0</v>
      </c>
      <c r="D444" s="292">
        <f>'Расчет ФОТ'!J206</f>
        <v>0</v>
      </c>
      <c r="E444" s="292">
        <f>'Расчет ФОТ'!K206</f>
        <v>0</v>
      </c>
      <c r="F444" s="292">
        <f>'Расчет ФОТ'!L206</f>
        <v>0</v>
      </c>
      <c r="G444" s="292">
        <f>'Расчет ФОТ'!M206</f>
        <v>0</v>
      </c>
      <c r="H444" s="292">
        <f>'Расчет ФОТ'!W206-'Расчет ФОТ'!O206</f>
        <v>0</v>
      </c>
      <c r="I444" s="294">
        <f>'Расчет ФОТ'!W206</f>
        <v>0</v>
      </c>
    </row>
    <row r="445" spans="2:9" x14ac:dyDescent="0.25">
      <c r="B445" s="201">
        <f>'Расчет ФОТ'!B207</f>
        <v>0</v>
      </c>
      <c r="C445" s="292">
        <f>'Расчет ФОТ'!C207</f>
        <v>0</v>
      </c>
      <c r="D445" s="292">
        <f>'Расчет ФОТ'!J207</f>
        <v>0</v>
      </c>
      <c r="E445" s="292">
        <f>'Расчет ФОТ'!K207</f>
        <v>0</v>
      </c>
      <c r="F445" s="292">
        <f>'Расчет ФОТ'!L207</f>
        <v>0</v>
      </c>
      <c r="G445" s="292">
        <f>'Расчет ФОТ'!M207</f>
        <v>0</v>
      </c>
      <c r="H445" s="292">
        <f>'Расчет ФОТ'!W207-'Расчет ФОТ'!O207</f>
        <v>0</v>
      </c>
      <c r="I445" s="294">
        <f>'Расчет ФОТ'!W207</f>
        <v>0</v>
      </c>
    </row>
    <row r="446" spans="2:9" x14ac:dyDescent="0.25">
      <c r="B446" s="201">
        <f>'Расчет ФОТ'!B208</f>
        <v>0</v>
      </c>
      <c r="C446" s="292">
        <f>'Расчет ФОТ'!C208</f>
        <v>0</v>
      </c>
      <c r="D446" s="292">
        <f>'Расчет ФОТ'!J208</f>
        <v>0</v>
      </c>
      <c r="E446" s="292">
        <f>'Расчет ФОТ'!K208</f>
        <v>0</v>
      </c>
      <c r="F446" s="292">
        <f>'Расчет ФОТ'!L208</f>
        <v>0</v>
      </c>
      <c r="G446" s="292">
        <f>'Расчет ФОТ'!M208</f>
        <v>0</v>
      </c>
      <c r="H446" s="292">
        <f>'Расчет ФОТ'!W208-'Расчет ФОТ'!O208</f>
        <v>0</v>
      </c>
      <c r="I446" s="294">
        <f>'Расчет ФОТ'!W208</f>
        <v>0</v>
      </c>
    </row>
    <row r="447" spans="2:9" x14ac:dyDescent="0.25">
      <c r="B447" s="201">
        <f>'Расчет ФОТ'!B209</f>
        <v>0</v>
      </c>
      <c r="C447" s="292">
        <f>'Расчет ФОТ'!C209</f>
        <v>0</v>
      </c>
      <c r="D447" s="292">
        <f>'Расчет ФОТ'!J209</f>
        <v>0</v>
      </c>
      <c r="E447" s="292">
        <f>'Расчет ФОТ'!K209</f>
        <v>0</v>
      </c>
      <c r="F447" s="292">
        <f>'Расчет ФОТ'!L209</f>
        <v>0</v>
      </c>
      <c r="G447" s="292">
        <f>'Расчет ФОТ'!M209</f>
        <v>0</v>
      </c>
      <c r="H447" s="292">
        <f>'Расчет ФОТ'!W209-'Расчет ФОТ'!O209</f>
        <v>0</v>
      </c>
      <c r="I447" s="294">
        <f>'Расчет ФОТ'!W209</f>
        <v>0</v>
      </c>
    </row>
    <row r="448" spans="2:9" ht="15.75" thickBot="1" x14ac:dyDescent="0.3">
      <c r="B448" s="202">
        <f>'Расчет ФОТ'!B210</f>
        <v>0</v>
      </c>
      <c r="C448" s="296">
        <f>'Расчет ФОТ'!C210</f>
        <v>0</v>
      </c>
      <c r="D448" s="296">
        <f>'Расчет ФОТ'!J210</f>
        <v>0</v>
      </c>
      <c r="E448" s="296">
        <f>'Расчет ФОТ'!K210</f>
        <v>0</v>
      </c>
      <c r="F448" s="296">
        <f>'Расчет ФОТ'!L210</f>
        <v>0</v>
      </c>
      <c r="G448" s="296">
        <f>'Расчет ФОТ'!M210</f>
        <v>0</v>
      </c>
      <c r="H448" s="296">
        <f>'Расчет ФОТ'!W210-'Расчет ФОТ'!O210</f>
        <v>0</v>
      </c>
      <c r="I448" s="297">
        <f>'Расчет ФОТ'!W210</f>
        <v>0</v>
      </c>
    </row>
    <row r="449" spans="2:8" x14ac:dyDescent="0.25">
      <c r="B449" s="188"/>
      <c r="C449" s="176"/>
      <c r="D449" s="176"/>
      <c r="E449" s="176"/>
      <c r="H449" s="177"/>
    </row>
    <row r="450" spans="2:8" x14ac:dyDescent="0.25">
      <c r="B450" s="176"/>
      <c r="C450" s="176"/>
      <c r="D450" s="176"/>
      <c r="E450" s="176"/>
    </row>
  </sheetData>
  <sheetProtection algorithmName="SHA-512" hashValue="X/SxGUDfYDp7aAJ8Iai0KC8rAb9kughO0ImWag7suKme3b6hEOc4eN3y0wr+h0RMjARF9kS2Dx+fdMy1na493w==" saltValue="psbltTY0FpQTDfSVacdUnQ==" spinCount="100000" sheet="1" objects="1" scenarios="1"/>
  <mergeCells count="13">
    <mergeCell ref="B2:D2"/>
    <mergeCell ref="E2:I2"/>
    <mergeCell ref="B3:D3"/>
    <mergeCell ref="E3:I3"/>
    <mergeCell ref="I245:I246"/>
    <mergeCell ref="B218:D219"/>
    <mergeCell ref="B245:D245"/>
    <mergeCell ref="E245:G245"/>
    <mergeCell ref="B7:B8"/>
    <mergeCell ref="C7:C8"/>
    <mergeCell ref="D7:D8"/>
    <mergeCell ref="E7:F7"/>
    <mergeCell ref="H245:H246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Правила и справки</vt:lpstr>
      <vt:lpstr>Статистическая ЗП</vt:lpstr>
      <vt:lpstr>Калькуляция</vt:lpstr>
      <vt:lpstr>Расчет ФОТ</vt:lpstr>
      <vt:lpstr>Тарификатор</vt:lpstr>
      <vt:lpstr>Приложение к договору</vt:lpstr>
      <vt:lpstr>Калькуляция!Область_печати</vt:lpstr>
      <vt:lpstr>Калькуляция!сумм_аммортиз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2026-08-29T09:19:15Z</dcterms:modified>
</cp:coreProperties>
</file>