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codeName="ЭтаКнига" defaultThemeVersion="124226"/>
  <xr:revisionPtr revIDLastSave="0" documentId="8_{CAD16BA7-702B-4730-B882-5EDA0913E085}" xr6:coauthVersionLast="47" xr6:coauthVersionMax="47" xr10:uidLastSave="{00000000-0000-0000-0000-000000000000}"/>
  <bookViews>
    <workbookView xWindow="-120" yWindow="-120" windowWidth="29040" windowHeight="15720" tabRatio="829" activeTab="1" xr2:uid="{00000000-000D-0000-FFFF-FFFF00000000}"/>
  </bookViews>
  <sheets>
    <sheet name="Правила и справки" sheetId="6" r:id="rId1"/>
    <sheet name="Статистическая ЗП" sheetId="15" r:id="rId2"/>
    <sheet name="Калькуляция" sheetId="16" r:id="rId3"/>
    <sheet name="Расчет ФОТ" sheetId="17" r:id="rId4"/>
    <sheet name="Приложение к договору" sheetId="18" r:id="rId5"/>
  </sheets>
  <definedNames>
    <definedName name="_xlnm.Print_Area" localSheetId="2">Калькуляция!$B$9:$I$71</definedName>
    <definedName name="сумм_аммортиз" localSheetId="2">Калькуляция!$D$74:$D$86</definedName>
    <definedName name="сумм_аммортиз">#REF!</definedName>
  </definedNames>
  <calcPr calcId="191029"/>
</workbook>
</file>

<file path=xl/calcChain.xml><?xml version="1.0" encoding="utf-8"?>
<calcChain xmlns="http://schemas.openxmlformats.org/spreadsheetml/2006/main">
  <c r="B233" i="18" l="1"/>
  <c r="C233" i="18"/>
  <c r="E233" i="18"/>
  <c r="B174" i="18"/>
  <c r="C174" i="18"/>
  <c r="D174" i="18"/>
  <c r="E174" i="18"/>
  <c r="F174" i="18"/>
  <c r="G174" i="18"/>
  <c r="H174" i="18"/>
  <c r="I174" i="18"/>
  <c r="B175" i="18"/>
  <c r="C175" i="18"/>
  <c r="D175" i="18"/>
  <c r="E175" i="18"/>
  <c r="F175" i="18"/>
  <c r="G175" i="18"/>
  <c r="H175" i="18"/>
  <c r="I175" i="18"/>
  <c r="B176" i="18"/>
  <c r="C176" i="18"/>
  <c r="D176" i="18"/>
  <c r="E176" i="18"/>
  <c r="F176" i="18"/>
  <c r="G176" i="18"/>
  <c r="H176" i="18"/>
  <c r="I176" i="18"/>
  <c r="B177" i="18"/>
  <c r="C177" i="18"/>
  <c r="D177" i="18"/>
  <c r="E177" i="18"/>
  <c r="F177" i="18"/>
  <c r="G177" i="18"/>
  <c r="H177" i="18"/>
  <c r="I177" i="18"/>
  <c r="B178" i="18"/>
  <c r="C178" i="18"/>
  <c r="D178" i="18"/>
  <c r="E178" i="18"/>
  <c r="F178" i="18"/>
  <c r="G178" i="18"/>
  <c r="H178" i="18"/>
  <c r="I178" i="18"/>
  <c r="B179" i="18"/>
  <c r="C179" i="18"/>
  <c r="D179" i="18"/>
  <c r="E179" i="18"/>
  <c r="F179" i="18"/>
  <c r="G179" i="18"/>
  <c r="H179" i="18"/>
  <c r="I179" i="18"/>
  <c r="B180" i="18"/>
  <c r="C180" i="18"/>
  <c r="D180" i="18"/>
  <c r="E180" i="18"/>
  <c r="F180" i="18"/>
  <c r="G180" i="18"/>
  <c r="H180" i="18"/>
  <c r="I180" i="18"/>
  <c r="B181" i="18"/>
  <c r="C181" i="18"/>
  <c r="D181" i="18"/>
  <c r="E181" i="18"/>
  <c r="F181" i="18"/>
  <c r="G181" i="18"/>
  <c r="H181" i="18"/>
  <c r="I181" i="18"/>
  <c r="B182" i="18"/>
  <c r="C182" i="18"/>
  <c r="D182" i="18"/>
  <c r="E182" i="18"/>
  <c r="F182" i="18"/>
  <c r="G182" i="18"/>
  <c r="H182" i="18"/>
  <c r="I182" i="18"/>
  <c r="B183" i="18"/>
  <c r="C183" i="18"/>
  <c r="D183" i="18"/>
  <c r="E183" i="18"/>
  <c r="F183" i="18"/>
  <c r="G183" i="18"/>
  <c r="H183" i="18"/>
  <c r="I183" i="18"/>
  <c r="B184" i="18"/>
  <c r="C184" i="18"/>
  <c r="D184" i="18"/>
  <c r="E184" i="18"/>
  <c r="F184" i="18"/>
  <c r="G184" i="18"/>
  <c r="H184" i="18"/>
  <c r="I184" i="18"/>
  <c r="B185" i="18"/>
  <c r="C185" i="18"/>
  <c r="D185" i="18"/>
  <c r="E185" i="18"/>
  <c r="F185" i="18"/>
  <c r="G185" i="18"/>
  <c r="H185" i="18"/>
  <c r="I185" i="18"/>
  <c r="B186" i="18"/>
  <c r="C186" i="18"/>
  <c r="D186" i="18"/>
  <c r="E186" i="18"/>
  <c r="F186" i="18"/>
  <c r="G186" i="18"/>
  <c r="H186" i="18"/>
  <c r="I186" i="18"/>
  <c r="B187" i="18"/>
  <c r="C187" i="18"/>
  <c r="D187" i="18"/>
  <c r="E187" i="18"/>
  <c r="F187" i="18"/>
  <c r="G187" i="18"/>
  <c r="H187" i="18"/>
  <c r="I187" i="18"/>
  <c r="B188" i="18"/>
  <c r="C188" i="18"/>
  <c r="D188" i="18"/>
  <c r="E188" i="18"/>
  <c r="F188" i="18"/>
  <c r="G188" i="18"/>
  <c r="H188" i="18"/>
  <c r="I188" i="18"/>
  <c r="B189" i="18"/>
  <c r="C189" i="18"/>
  <c r="D189" i="18"/>
  <c r="E189" i="18"/>
  <c r="F189" i="18"/>
  <c r="G189" i="18"/>
  <c r="H189" i="18"/>
  <c r="I189" i="18"/>
  <c r="B190" i="18"/>
  <c r="C190" i="18"/>
  <c r="D190" i="18"/>
  <c r="E190" i="18"/>
  <c r="F190" i="18"/>
  <c r="G190" i="18"/>
  <c r="H190" i="18"/>
  <c r="I190" i="18"/>
  <c r="B191" i="18"/>
  <c r="C191" i="18"/>
  <c r="D191" i="18"/>
  <c r="E191" i="18"/>
  <c r="F191" i="18"/>
  <c r="G191" i="18"/>
  <c r="H191" i="18"/>
  <c r="I191" i="18"/>
  <c r="B192" i="18"/>
  <c r="C192" i="18"/>
  <c r="D192" i="18"/>
  <c r="E192" i="18"/>
  <c r="F192" i="18"/>
  <c r="G192" i="18"/>
  <c r="H192" i="18"/>
  <c r="I192" i="18"/>
  <c r="B193" i="18"/>
  <c r="C193" i="18"/>
  <c r="D193" i="18"/>
  <c r="E193" i="18"/>
  <c r="F193" i="18"/>
  <c r="G193" i="18"/>
  <c r="H193" i="18"/>
  <c r="I193" i="18"/>
  <c r="B194" i="18"/>
  <c r="C194" i="18"/>
  <c r="D194" i="18"/>
  <c r="E194" i="18"/>
  <c r="F194" i="18"/>
  <c r="G194" i="18"/>
  <c r="H194" i="18"/>
  <c r="I194" i="18"/>
  <c r="B195" i="18"/>
  <c r="C195" i="18"/>
  <c r="D195" i="18"/>
  <c r="E195" i="18"/>
  <c r="F195" i="18"/>
  <c r="G195" i="18"/>
  <c r="H195" i="18"/>
  <c r="I195" i="18"/>
  <c r="B196" i="18"/>
  <c r="C196" i="18"/>
  <c r="D196" i="18"/>
  <c r="E196" i="18"/>
  <c r="F196" i="18"/>
  <c r="G196" i="18"/>
  <c r="H196" i="18"/>
  <c r="I196" i="18"/>
  <c r="B197" i="18"/>
  <c r="C197" i="18"/>
  <c r="D197" i="18"/>
  <c r="E197" i="18"/>
  <c r="F197" i="18"/>
  <c r="G197" i="18"/>
  <c r="H197" i="18"/>
  <c r="I197" i="18"/>
  <c r="B198" i="18"/>
  <c r="C198" i="18"/>
  <c r="D198" i="18"/>
  <c r="E198" i="18"/>
  <c r="F198" i="18"/>
  <c r="G198" i="18"/>
  <c r="H198" i="18"/>
  <c r="I198" i="18"/>
  <c r="B199" i="18"/>
  <c r="C199" i="18"/>
  <c r="D199" i="18"/>
  <c r="E199" i="18"/>
  <c r="F199" i="18"/>
  <c r="G199" i="18"/>
  <c r="H199" i="18"/>
  <c r="I199" i="18"/>
  <c r="B200" i="18"/>
  <c r="C200" i="18"/>
  <c r="D200" i="18"/>
  <c r="E200" i="18"/>
  <c r="F200" i="18"/>
  <c r="G200" i="18"/>
  <c r="H200" i="18"/>
  <c r="I200" i="18"/>
  <c r="B201" i="18"/>
  <c r="C201" i="18"/>
  <c r="D201" i="18"/>
  <c r="E201" i="18"/>
  <c r="F201" i="18"/>
  <c r="G201" i="18"/>
  <c r="H201" i="18"/>
  <c r="I201" i="18"/>
  <c r="B202" i="18"/>
  <c r="C202" i="18"/>
  <c r="D202" i="18"/>
  <c r="E202" i="18"/>
  <c r="F202" i="18"/>
  <c r="G202" i="18"/>
  <c r="H202" i="18"/>
  <c r="I202" i="18"/>
  <c r="B203" i="18"/>
  <c r="C203" i="18"/>
  <c r="D203" i="18"/>
  <c r="E203" i="18"/>
  <c r="F203" i="18"/>
  <c r="G203" i="18"/>
  <c r="H203" i="18"/>
  <c r="I203" i="18"/>
  <c r="B204" i="18"/>
  <c r="C204" i="18"/>
  <c r="D204" i="18"/>
  <c r="E204" i="18"/>
  <c r="F204" i="18"/>
  <c r="G204" i="18"/>
  <c r="H204" i="18"/>
  <c r="I204" i="18"/>
  <c r="B205" i="18"/>
  <c r="C205" i="18"/>
  <c r="D205" i="18"/>
  <c r="E205" i="18"/>
  <c r="F205" i="18"/>
  <c r="G205" i="18"/>
  <c r="H205" i="18"/>
  <c r="I205" i="18"/>
  <c r="B206" i="18"/>
  <c r="C206" i="18"/>
  <c r="D206" i="18"/>
  <c r="E206" i="18"/>
  <c r="F206" i="18"/>
  <c r="G206" i="18"/>
  <c r="H206" i="18"/>
  <c r="I206" i="18"/>
  <c r="B207" i="18"/>
  <c r="C207" i="18"/>
  <c r="D207" i="18"/>
  <c r="E207" i="18"/>
  <c r="F207" i="18"/>
  <c r="G207" i="18"/>
  <c r="H207" i="18"/>
  <c r="I207" i="18"/>
  <c r="B208" i="18"/>
  <c r="C208" i="18"/>
  <c r="D208" i="18"/>
  <c r="E208" i="18"/>
  <c r="F208" i="18"/>
  <c r="G208" i="18"/>
  <c r="H208" i="18"/>
  <c r="I208" i="18"/>
  <c r="B209" i="18"/>
  <c r="C209" i="18"/>
  <c r="D209" i="18"/>
  <c r="E209" i="18"/>
  <c r="F209" i="18"/>
  <c r="G209" i="18"/>
  <c r="H209" i="18"/>
  <c r="I209" i="18"/>
  <c r="B210" i="18"/>
  <c r="C210" i="18"/>
  <c r="D210" i="18"/>
  <c r="E210" i="18"/>
  <c r="F210" i="18"/>
  <c r="G210" i="18"/>
  <c r="H210" i="18"/>
  <c r="I210" i="18"/>
  <c r="B211" i="18"/>
  <c r="C211" i="18"/>
  <c r="D211" i="18"/>
  <c r="E211" i="18"/>
  <c r="F211" i="18"/>
  <c r="G211" i="18"/>
  <c r="H211" i="18"/>
  <c r="I211" i="18"/>
  <c r="B212" i="18"/>
  <c r="C212" i="18"/>
  <c r="D212" i="18"/>
  <c r="E212" i="18"/>
  <c r="F212" i="18"/>
  <c r="G212" i="18"/>
  <c r="H212" i="18"/>
  <c r="I212" i="18"/>
  <c r="B213" i="18"/>
  <c r="C213" i="18"/>
  <c r="D213" i="18"/>
  <c r="E213" i="18"/>
  <c r="F213" i="18"/>
  <c r="G213" i="18"/>
  <c r="H213" i="18"/>
  <c r="I213" i="18"/>
  <c r="B214" i="18"/>
  <c r="C214" i="18"/>
  <c r="D214" i="18"/>
  <c r="E214" i="18"/>
  <c r="F214" i="18"/>
  <c r="G214" i="18"/>
  <c r="H214" i="18"/>
  <c r="I214" i="18"/>
  <c r="B215" i="18"/>
  <c r="C215" i="18"/>
  <c r="D215" i="18"/>
  <c r="E215" i="18"/>
  <c r="F215" i="18"/>
  <c r="G215" i="18"/>
  <c r="H215" i="18"/>
  <c r="I215" i="18"/>
  <c r="B216" i="18"/>
  <c r="C216" i="18"/>
  <c r="D216" i="18"/>
  <c r="E216" i="18"/>
  <c r="F216" i="18"/>
  <c r="G216" i="18"/>
  <c r="H216" i="18"/>
  <c r="I216" i="18"/>
  <c r="B217" i="18"/>
  <c r="C217" i="18"/>
  <c r="D217" i="18"/>
  <c r="E217" i="18"/>
  <c r="F217" i="18"/>
  <c r="G217" i="18"/>
  <c r="H217" i="18"/>
  <c r="I217" i="18"/>
  <c r="B218" i="18"/>
  <c r="C218" i="18"/>
  <c r="D218" i="18"/>
  <c r="E218" i="18"/>
  <c r="F218" i="18"/>
  <c r="G218" i="18"/>
  <c r="H218" i="18"/>
  <c r="I218" i="18"/>
  <c r="B219" i="18"/>
  <c r="C219" i="18"/>
  <c r="D219" i="18"/>
  <c r="E219" i="18"/>
  <c r="F219" i="18"/>
  <c r="G219" i="18"/>
  <c r="H219" i="18"/>
  <c r="I219" i="18"/>
  <c r="B220" i="18"/>
  <c r="C220" i="18"/>
  <c r="D220" i="18"/>
  <c r="E220" i="18"/>
  <c r="F220" i="18"/>
  <c r="G220" i="18"/>
  <c r="H220" i="18"/>
  <c r="I220" i="18"/>
  <c r="B221" i="18"/>
  <c r="C221" i="18"/>
  <c r="D221" i="18"/>
  <c r="E221" i="18"/>
  <c r="F221" i="18"/>
  <c r="G221" i="18"/>
  <c r="H221" i="18"/>
  <c r="I221" i="18"/>
  <c r="B222" i="18"/>
  <c r="C222" i="18"/>
  <c r="D222" i="18"/>
  <c r="E222" i="18"/>
  <c r="F222" i="18"/>
  <c r="G222" i="18"/>
  <c r="H222" i="18"/>
  <c r="I222" i="18"/>
  <c r="B223" i="18"/>
  <c r="C223" i="18"/>
  <c r="D223" i="18"/>
  <c r="E223" i="18"/>
  <c r="F223" i="18"/>
  <c r="G223" i="18"/>
  <c r="H223" i="18"/>
  <c r="I223" i="18"/>
  <c r="B224" i="18"/>
  <c r="C224" i="18"/>
  <c r="D224" i="18"/>
  <c r="E224" i="18"/>
  <c r="F224" i="18"/>
  <c r="G224" i="18"/>
  <c r="H224" i="18"/>
  <c r="I224" i="18"/>
  <c r="B225" i="18"/>
  <c r="C225" i="18"/>
  <c r="D225" i="18"/>
  <c r="E225" i="18"/>
  <c r="F225" i="18"/>
  <c r="G225" i="18"/>
  <c r="H225" i="18"/>
  <c r="I225" i="18"/>
  <c r="B226" i="18"/>
  <c r="C226" i="18"/>
  <c r="D226" i="18"/>
  <c r="E226" i="18"/>
  <c r="F226" i="18"/>
  <c r="G226" i="18"/>
  <c r="H226" i="18"/>
  <c r="I226" i="18"/>
  <c r="B227" i="18"/>
  <c r="C227" i="18"/>
  <c r="D227" i="18"/>
  <c r="E227" i="18"/>
  <c r="F227" i="18"/>
  <c r="G227" i="18"/>
  <c r="H227" i="18"/>
  <c r="I227" i="18"/>
  <c r="B228" i="18"/>
  <c r="C228" i="18"/>
  <c r="D228" i="18"/>
  <c r="E228" i="18"/>
  <c r="F228" i="18"/>
  <c r="G228" i="18"/>
  <c r="H228" i="18"/>
  <c r="I228" i="18"/>
  <c r="B229" i="18"/>
  <c r="C229" i="18"/>
  <c r="D229" i="18"/>
  <c r="E229" i="18"/>
  <c r="F229" i="18"/>
  <c r="G229" i="18"/>
  <c r="H229" i="18"/>
  <c r="I229" i="18"/>
  <c r="B230" i="18"/>
  <c r="C230" i="18"/>
  <c r="D230" i="18"/>
  <c r="E230" i="18"/>
  <c r="F230" i="18"/>
  <c r="G230" i="18"/>
  <c r="H230" i="18"/>
  <c r="I230" i="18"/>
  <c r="B231" i="18"/>
  <c r="C231" i="18"/>
  <c r="D231" i="18"/>
  <c r="E231" i="18"/>
  <c r="F231" i="18"/>
  <c r="G231" i="18"/>
  <c r="H231" i="18"/>
  <c r="I231" i="18"/>
  <c r="B232" i="18"/>
  <c r="C232" i="18"/>
  <c r="D232" i="18"/>
  <c r="E232" i="18"/>
  <c r="F232" i="18"/>
  <c r="G232" i="18"/>
  <c r="H232" i="18"/>
  <c r="I232" i="18"/>
  <c r="B37" i="18"/>
  <c r="C37" i="18"/>
  <c r="D37" i="18"/>
  <c r="E37" i="18"/>
  <c r="F37" i="18"/>
  <c r="G37" i="18"/>
  <c r="H37" i="18"/>
  <c r="I37" i="18"/>
  <c r="B38" i="18"/>
  <c r="C38" i="18"/>
  <c r="D38" i="18"/>
  <c r="E38" i="18"/>
  <c r="F38" i="18"/>
  <c r="G38" i="18"/>
  <c r="H38" i="18"/>
  <c r="I38" i="18"/>
  <c r="B39" i="18"/>
  <c r="C39" i="18"/>
  <c r="D39" i="18"/>
  <c r="E39" i="18"/>
  <c r="F39" i="18"/>
  <c r="G39" i="18"/>
  <c r="H39" i="18"/>
  <c r="I39" i="18"/>
  <c r="B40" i="18"/>
  <c r="C40" i="18"/>
  <c r="D40" i="18"/>
  <c r="E40" i="18"/>
  <c r="F40" i="18"/>
  <c r="G40" i="18"/>
  <c r="H40" i="18"/>
  <c r="I40" i="18"/>
  <c r="B41" i="18"/>
  <c r="C41" i="18"/>
  <c r="D41" i="18"/>
  <c r="E41" i="18"/>
  <c r="F41" i="18"/>
  <c r="G41" i="18"/>
  <c r="H41" i="18"/>
  <c r="I41" i="18"/>
  <c r="B42" i="18"/>
  <c r="C42" i="18"/>
  <c r="D42" i="18"/>
  <c r="E42" i="18"/>
  <c r="F42" i="18"/>
  <c r="G42" i="18"/>
  <c r="H42" i="18"/>
  <c r="I42" i="18"/>
  <c r="B43" i="18"/>
  <c r="C43" i="18"/>
  <c r="D43" i="18"/>
  <c r="E43" i="18"/>
  <c r="F43" i="18"/>
  <c r="G43" i="18"/>
  <c r="H43" i="18"/>
  <c r="I43" i="18"/>
  <c r="B44" i="18"/>
  <c r="C44" i="18"/>
  <c r="D44" i="18"/>
  <c r="E44" i="18"/>
  <c r="F44" i="18"/>
  <c r="G44" i="18"/>
  <c r="H44" i="18"/>
  <c r="I44" i="18"/>
  <c r="B45" i="18"/>
  <c r="C45" i="18"/>
  <c r="D45" i="18"/>
  <c r="E45" i="18"/>
  <c r="F45" i="18"/>
  <c r="G45" i="18"/>
  <c r="H45" i="18"/>
  <c r="I45" i="18"/>
  <c r="B46" i="18"/>
  <c r="C46" i="18"/>
  <c r="D46" i="18"/>
  <c r="E46" i="18"/>
  <c r="F46" i="18"/>
  <c r="G46" i="18"/>
  <c r="H46" i="18"/>
  <c r="I46" i="18"/>
  <c r="B47" i="18"/>
  <c r="C47" i="18"/>
  <c r="D47" i="18"/>
  <c r="E47" i="18"/>
  <c r="F47" i="18"/>
  <c r="G47" i="18"/>
  <c r="H47" i="18"/>
  <c r="I47" i="18"/>
  <c r="B48" i="18"/>
  <c r="C48" i="18"/>
  <c r="D48" i="18"/>
  <c r="E48" i="18"/>
  <c r="F48" i="18"/>
  <c r="G48" i="18"/>
  <c r="H48" i="18"/>
  <c r="I48" i="18"/>
  <c r="B49" i="18"/>
  <c r="C49" i="18"/>
  <c r="D49" i="18"/>
  <c r="E49" i="18"/>
  <c r="F49" i="18"/>
  <c r="G49" i="18"/>
  <c r="H49" i="18"/>
  <c r="I49" i="18"/>
  <c r="B50" i="18"/>
  <c r="C50" i="18"/>
  <c r="D50" i="18"/>
  <c r="E50" i="18"/>
  <c r="F50" i="18"/>
  <c r="G50" i="18"/>
  <c r="H50" i="18"/>
  <c r="I50" i="18"/>
  <c r="B51" i="18"/>
  <c r="C51" i="18"/>
  <c r="D51" i="18"/>
  <c r="E51" i="18"/>
  <c r="F51" i="18"/>
  <c r="G51" i="18"/>
  <c r="H51" i="18"/>
  <c r="I51" i="18"/>
  <c r="B52" i="18"/>
  <c r="C52" i="18"/>
  <c r="D52" i="18"/>
  <c r="E52" i="18"/>
  <c r="F52" i="18"/>
  <c r="G52" i="18"/>
  <c r="H52" i="18"/>
  <c r="I52" i="18"/>
  <c r="B53" i="18"/>
  <c r="C53" i="18"/>
  <c r="D53" i="18"/>
  <c r="E53" i="18"/>
  <c r="F53" i="18"/>
  <c r="G53" i="18"/>
  <c r="H53" i="18"/>
  <c r="I53" i="18"/>
  <c r="B54" i="18"/>
  <c r="C54" i="18"/>
  <c r="D54" i="18"/>
  <c r="E54" i="18"/>
  <c r="F54" i="18"/>
  <c r="G54" i="18"/>
  <c r="H54" i="18"/>
  <c r="I54" i="18"/>
  <c r="B55" i="18"/>
  <c r="C55" i="18"/>
  <c r="D55" i="18"/>
  <c r="E55" i="18"/>
  <c r="F55" i="18"/>
  <c r="G55" i="18"/>
  <c r="H55" i="18"/>
  <c r="I55" i="18"/>
  <c r="B56" i="18"/>
  <c r="C56" i="18"/>
  <c r="D56" i="18"/>
  <c r="E56" i="18"/>
  <c r="F56" i="18"/>
  <c r="G56" i="18"/>
  <c r="H56" i="18"/>
  <c r="I56" i="18"/>
  <c r="B57" i="18"/>
  <c r="C57" i="18"/>
  <c r="D57" i="18"/>
  <c r="E57" i="18"/>
  <c r="F57" i="18"/>
  <c r="G57" i="18"/>
  <c r="H57" i="18"/>
  <c r="I57" i="18"/>
  <c r="B58" i="18"/>
  <c r="C58" i="18"/>
  <c r="D58" i="18"/>
  <c r="E58" i="18"/>
  <c r="F58" i="18"/>
  <c r="G58" i="18"/>
  <c r="H58" i="18"/>
  <c r="I58" i="18"/>
  <c r="B59" i="18"/>
  <c r="C59" i="18"/>
  <c r="D59" i="18"/>
  <c r="E59" i="18"/>
  <c r="F59" i="18"/>
  <c r="G59" i="18"/>
  <c r="H59" i="18"/>
  <c r="I59" i="18"/>
  <c r="B60" i="18"/>
  <c r="C60" i="18"/>
  <c r="D60" i="18"/>
  <c r="E60" i="18"/>
  <c r="F60" i="18"/>
  <c r="G60" i="18"/>
  <c r="H60" i="18"/>
  <c r="I60" i="18"/>
  <c r="B61" i="18"/>
  <c r="C61" i="18"/>
  <c r="D61" i="18"/>
  <c r="E61" i="18"/>
  <c r="F61" i="18"/>
  <c r="G61" i="18"/>
  <c r="H61" i="18"/>
  <c r="I61" i="18"/>
  <c r="B62" i="18"/>
  <c r="C62" i="18"/>
  <c r="D62" i="18"/>
  <c r="E62" i="18"/>
  <c r="F62" i="18"/>
  <c r="G62" i="18"/>
  <c r="H62" i="18"/>
  <c r="I62" i="18"/>
  <c r="B63" i="18"/>
  <c r="C63" i="18"/>
  <c r="D63" i="18"/>
  <c r="E63" i="18"/>
  <c r="F63" i="18"/>
  <c r="G63" i="18"/>
  <c r="H63" i="18"/>
  <c r="I63" i="18"/>
  <c r="B64" i="18"/>
  <c r="C64" i="18"/>
  <c r="D64" i="18"/>
  <c r="E64" i="18"/>
  <c r="F64" i="18"/>
  <c r="G64" i="18"/>
  <c r="H64" i="18"/>
  <c r="I64" i="18"/>
  <c r="B65" i="18"/>
  <c r="C65" i="18"/>
  <c r="D65" i="18"/>
  <c r="E65" i="18"/>
  <c r="F65" i="18"/>
  <c r="G65" i="18"/>
  <c r="H65" i="18"/>
  <c r="I65" i="18"/>
  <c r="B66" i="18"/>
  <c r="C66" i="18"/>
  <c r="D66" i="18"/>
  <c r="E66" i="18"/>
  <c r="F66" i="18"/>
  <c r="G66" i="18"/>
  <c r="H66" i="18"/>
  <c r="I66" i="18"/>
  <c r="B67" i="18"/>
  <c r="C67" i="18"/>
  <c r="D67" i="18"/>
  <c r="E67" i="18"/>
  <c r="F67" i="18"/>
  <c r="G67" i="18"/>
  <c r="H67" i="18"/>
  <c r="I67" i="18"/>
  <c r="B68" i="18"/>
  <c r="C68" i="18"/>
  <c r="D68" i="18"/>
  <c r="E68" i="18"/>
  <c r="F68" i="18"/>
  <c r="G68" i="18"/>
  <c r="H68" i="18"/>
  <c r="I68" i="18"/>
  <c r="B69" i="18"/>
  <c r="C69" i="18"/>
  <c r="D69" i="18"/>
  <c r="E69" i="18"/>
  <c r="F69" i="18"/>
  <c r="G69" i="18"/>
  <c r="H69" i="18"/>
  <c r="I69" i="18"/>
  <c r="B70" i="18"/>
  <c r="C70" i="18"/>
  <c r="D70" i="18"/>
  <c r="E70" i="18"/>
  <c r="F70" i="18"/>
  <c r="G70" i="18"/>
  <c r="H70" i="18"/>
  <c r="I70" i="18"/>
  <c r="B71" i="18"/>
  <c r="C71" i="18"/>
  <c r="D71" i="18"/>
  <c r="E71" i="18"/>
  <c r="F71" i="18"/>
  <c r="G71" i="18"/>
  <c r="H71" i="18"/>
  <c r="I71" i="18"/>
  <c r="B72" i="18"/>
  <c r="C72" i="18"/>
  <c r="D72" i="18"/>
  <c r="E72" i="18"/>
  <c r="F72" i="18"/>
  <c r="G72" i="18"/>
  <c r="H72" i="18"/>
  <c r="I72" i="18"/>
  <c r="B73" i="18"/>
  <c r="C73" i="18"/>
  <c r="D73" i="18"/>
  <c r="E73" i="18"/>
  <c r="F73" i="18"/>
  <c r="G73" i="18"/>
  <c r="H73" i="18"/>
  <c r="I73" i="18"/>
  <c r="B74" i="18"/>
  <c r="C74" i="18"/>
  <c r="D74" i="18"/>
  <c r="E74" i="18"/>
  <c r="F74" i="18"/>
  <c r="G74" i="18"/>
  <c r="H74" i="18"/>
  <c r="I74" i="18"/>
  <c r="B75" i="18"/>
  <c r="C75" i="18"/>
  <c r="D75" i="18"/>
  <c r="E75" i="18"/>
  <c r="F75" i="18"/>
  <c r="G75" i="18"/>
  <c r="H75" i="18"/>
  <c r="I75" i="18"/>
  <c r="B76" i="18"/>
  <c r="C76" i="18"/>
  <c r="D76" i="18"/>
  <c r="E76" i="18"/>
  <c r="F76" i="18"/>
  <c r="G76" i="18"/>
  <c r="H76" i="18"/>
  <c r="I76" i="18"/>
  <c r="B77" i="18"/>
  <c r="C77" i="18"/>
  <c r="D77" i="18"/>
  <c r="E77" i="18"/>
  <c r="F77" i="18"/>
  <c r="G77" i="18"/>
  <c r="H77" i="18"/>
  <c r="I77" i="18"/>
  <c r="B78" i="18"/>
  <c r="C78" i="18"/>
  <c r="D78" i="18"/>
  <c r="E78" i="18"/>
  <c r="F78" i="18"/>
  <c r="G78" i="18"/>
  <c r="H78" i="18"/>
  <c r="I78" i="18"/>
  <c r="B79" i="18"/>
  <c r="C79" i="18"/>
  <c r="D79" i="18"/>
  <c r="E79" i="18"/>
  <c r="F79" i="18"/>
  <c r="G79" i="18"/>
  <c r="H79" i="18"/>
  <c r="I79" i="18"/>
  <c r="B80" i="18"/>
  <c r="C80" i="18"/>
  <c r="D80" i="18"/>
  <c r="E80" i="18"/>
  <c r="F80" i="18"/>
  <c r="G80" i="18"/>
  <c r="H80" i="18"/>
  <c r="I80" i="18"/>
  <c r="B81" i="18"/>
  <c r="C81" i="18"/>
  <c r="D81" i="18"/>
  <c r="E81" i="18"/>
  <c r="F81" i="18"/>
  <c r="G81" i="18"/>
  <c r="H81" i="18"/>
  <c r="I81" i="18"/>
  <c r="B82" i="18"/>
  <c r="C82" i="18"/>
  <c r="D82" i="18"/>
  <c r="E82" i="18"/>
  <c r="F82" i="18"/>
  <c r="G82" i="18"/>
  <c r="H82" i="18"/>
  <c r="I82" i="18"/>
  <c r="B83" i="18"/>
  <c r="C83" i="18"/>
  <c r="D83" i="18"/>
  <c r="E83" i="18"/>
  <c r="F83" i="18"/>
  <c r="G83" i="18"/>
  <c r="H83" i="18"/>
  <c r="I83" i="18"/>
  <c r="B84" i="18"/>
  <c r="C84" i="18"/>
  <c r="D84" i="18"/>
  <c r="E84" i="18"/>
  <c r="F84" i="18"/>
  <c r="G84" i="18"/>
  <c r="H84" i="18"/>
  <c r="I84" i="18"/>
  <c r="B85" i="18"/>
  <c r="C85" i="18"/>
  <c r="D85" i="18"/>
  <c r="E85" i="18"/>
  <c r="F85" i="18"/>
  <c r="G85" i="18"/>
  <c r="H85" i="18"/>
  <c r="I85" i="18"/>
  <c r="B86" i="18"/>
  <c r="C86" i="18"/>
  <c r="D86" i="18"/>
  <c r="E86" i="18"/>
  <c r="F86" i="18"/>
  <c r="G86" i="18"/>
  <c r="H86" i="18"/>
  <c r="I86" i="18"/>
  <c r="B87" i="18"/>
  <c r="C87" i="18"/>
  <c r="D87" i="18"/>
  <c r="E87" i="18"/>
  <c r="F87" i="18"/>
  <c r="G87" i="18"/>
  <c r="H87" i="18"/>
  <c r="I87" i="18"/>
  <c r="B88" i="18"/>
  <c r="C88" i="18"/>
  <c r="D88" i="18"/>
  <c r="E88" i="18"/>
  <c r="F88" i="18"/>
  <c r="G88" i="18"/>
  <c r="H88" i="18"/>
  <c r="I88" i="18"/>
  <c r="B89" i="18"/>
  <c r="C89" i="18"/>
  <c r="D89" i="18"/>
  <c r="E89" i="18"/>
  <c r="F89" i="18"/>
  <c r="G89" i="18"/>
  <c r="H89" i="18"/>
  <c r="I89" i="18"/>
  <c r="B90" i="18"/>
  <c r="C90" i="18"/>
  <c r="D90" i="18"/>
  <c r="E90" i="18"/>
  <c r="F90" i="18"/>
  <c r="G90" i="18"/>
  <c r="H90" i="18"/>
  <c r="I90" i="18"/>
  <c r="B91" i="18"/>
  <c r="C91" i="18"/>
  <c r="D91" i="18"/>
  <c r="E91" i="18"/>
  <c r="F91" i="18"/>
  <c r="G91" i="18"/>
  <c r="H91" i="18"/>
  <c r="I91" i="18"/>
  <c r="B92" i="18"/>
  <c r="C92" i="18"/>
  <c r="D92" i="18"/>
  <c r="E92" i="18"/>
  <c r="F92" i="18"/>
  <c r="G92" i="18"/>
  <c r="H92" i="18"/>
  <c r="I92" i="18"/>
  <c r="B93" i="18"/>
  <c r="C93" i="18"/>
  <c r="D93" i="18"/>
  <c r="E93" i="18"/>
  <c r="F93" i="18"/>
  <c r="G93" i="18"/>
  <c r="H93" i="18"/>
  <c r="I93" i="18"/>
  <c r="B94" i="18"/>
  <c r="C94" i="18"/>
  <c r="D94" i="18"/>
  <c r="E94" i="18"/>
  <c r="F94" i="18"/>
  <c r="G94" i="18"/>
  <c r="H94" i="18"/>
  <c r="I94" i="18"/>
  <c r="B95" i="18"/>
  <c r="C95" i="18"/>
  <c r="D95" i="18"/>
  <c r="E95" i="18"/>
  <c r="F95" i="18"/>
  <c r="G95" i="18"/>
  <c r="H95" i="18"/>
  <c r="I95" i="18"/>
  <c r="B96" i="18"/>
  <c r="C96" i="18"/>
  <c r="D96" i="18"/>
  <c r="E96" i="18"/>
  <c r="F96" i="18"/>
  <c r="G96" i="18"/>
  <c r="H96" i="18"/>
  <c r="I96" i="18"/>
  <c r="B97" i="18"/>
  <c r="C97" i="18"/>
  <c r="D97" i="18"/>
  <c r="E97" i="18"/>
  <c r="F97" i="18"/>
  <c r="G97" i="18"/>
  <c r="H97" i="18"/>
  <c r="I97" i="18"/>
  <c r="B98" i="18"/>
  <c r="C98" i="18"/>
  <c r="D98" i="18"/>
  <c r="E98" i="18"/>
  <c r="F98" i="18"/>
  <c r="G98" i="18"/>
  <c r="H98" i="18"/>
  <c r="I98" i="18"/>
  <c r="B99" i="18"/>
  <c r="C99" i="18"/>
  <c r="D99" i="18"/>
  <c r="E99" i="18"/>
  <c r="F99" i="18"/>
  <c r="G99" i="18"/>
  <c r="H99" i="18"/>
  <c r="I99" i="18"/>
  <c r="B100" i="18"/>
  <c r="C100" i="18"/>
  <c r="D100" i="18"/>
  <c r="E100" i="18"/>
  <c r="F100" i="18"/>
  <c r="G100" i="18"/>
  <c r="H100" i="18"/>
  <c r="I100" i="18"/>
  <c r="B101" i="18"/>
  <c r="C101" i="18"/>
  <c r="D101" i="18"/>
  <c r="E101" i="18"/>
  <c r="F101" i="18"/>
  <c r="G101" i="18"/>
  <c r="H101" i="18"/>
  <c r="I101" i="18"/>
  <c r="B102" i="18"/>
  <c r="C102" i="18"/>
  <c r="D102" i="18"/>
  <c r="E102" i="18"/>
  <c r="F102" i="18"/>
  <c r="G102" i="18"/>
  <c r="H102" i="18"/>
  <c r="I102" i="18"/>
  <c r="B103" i="18"/>
  <c r="C103" i="18"/>
  <c r="D103" i="18"/>
  <c r="E103" i="18"/>
  <c r="F103" i="18"/>
  <c r="G103" i="18"/>
  <c r="H103" i="18"/>
  <c r="I103" i="18"/>
  <c r="B104" i="18"/>
  <c r="C104" i="18"/>
  <c r="D104" i="18"/>
  <c r="E104" i="18"/>
  <c r="F104" i="18"/>
  <c r="G104" i="18"/>
  <c r="H104" i="18"/>
  <c r="I104" i="18"/>
  <c r="B105" i="18"/>
  <c r="C105" i="18"/>
  <c r="D105" i="18"/>
  <c r="E105" i="18"/>
  <c r="F105" i="18"/>
  <c r="G105" i="18"/>
  <c r="H105" i="18"/>
  <c r="I105" i="18"/>
  <c r="B106" i="18"/>
  <c r="C106" i="18"/>
  <c r="D106" i="18"/>
  <c r="E106" i="18"/>
  <c r="F106" i="18"/>
  <c r="G106" i="18"/>
  <c r="H106" i="18"/>
  <c r="I106" i="18"/>
  <c r="B107" i="18"/>
  <c r="C107" i="18"/>
  <c r="D107" i="18"/>
  <c r="E107" i="18"/>
  <c r="F107" i="18"/>
  <c r="G107" i="18"/>
  <c r="H107" i="18"/>
  <c r="I107" i="18"/>
  <c r="B108" i="18"/>
  <c r="C108" i="18"/>
  <c r="D108" i="18"/>
  <c r="E108" i="18"/>
  <c r="F108" i="18"/>
  <c r="G108" i="18"/>
  <c r="H108" i="18"/>
  <c r="I108" i="18"/>
  <c r="B109" i="18"/>
  <c r="C109" i="18"/>
  <c r="D109" i="18"/>
  <c r="E109" i="18"/>
  <c r="F109" i="18"/>
  <c r="G109" i="18"/>
  <c r="H109" i="18"/>
  <c r="I109" i="18"/>
  <c r="B110" i="18"/>
  <c r="C110" i="18"/>
  <c r="D110" i="18"/>
  <c r="E110" i="18"/>
  <c r="F110" i="18"/>
  <c r="G110" i="18"/>
  <c r="H110" i="18"/>
  <c r="I110" i="18"/>
  <c r="B111" i="18"/>
  <c r="C111" i="18"/>
  <c r="D111" i="18"/>
  <c r="E111" i="18"/>
  <c r="F111" i="18"/>
  <c r="G111" i="18"/>
  <c r="H111" i="18"/>
  <c r="I111" i="18"/>
  <c r="B112" i="18"/>
  <c r="C112" i="18"/>
  <c r="D112" i="18"/>
  <c r="E112" i="18"/>
  <c r="F112" i="18"/>
  <c r="G112" i="18"/>
  <c r="H112" i="18"/>
  <c r="I112" i="18"/>
  <c r="B113" i="18"/>
  <c r="C113" i="18"/>
  <c r="D113" i="18"/>
  <c r="E113" i="18"/>
  <c r="F113" i="18"/>
  <c r="G113" i="18"/>
  <c r="H113" i="18"/>
  <c r="I113" i="18"/>
  <c r="B114" i="18"/>
  <c r="C114" i="18"/>
  <c r="D114" i="18"/>
  <c r="E114" i="18"/>
  <c r="F114" i="18"/>
  <c r="G114" i="18"/>
  <c r="H114" i="18"/>
  <c r="I114" i="18"/>
  <c r="B115" i="18"/>
  <c r="C115" i="18"/>
  <c r="D115" i="18"/>
  <c r="E115" i="18"/>
  <c r="F115" i="18"/>
  <c r="G115" i="18"/>
  <c r="H115" i="18"/>
  <c r="I115" i="18"/>
  <c r="B116" i="18"/>
  <c r="C116" i="18"/>
  <c r="D116" i="18"/>
  <c r="E116" i="18"/>
  <c r="F116" i="18"/>
  <c r="G116" i="18"/>
  <c r="H116" i="18"/>
  <c r="I116" i="18"/>
  <c r="B117" i="18"/>
  <c r="C117" i="18"/>
  <c r="D117" i="18"/>
  <c r="E117" i="18"/>
  <c r="F117" i="18"/>
  <c r="G117" i="18"/>
  <c r="H117" i="18"/>
  <c r="I117" i="18"/>
  <c r="B118" i="18"/>
  <c r="C118" i="18"/>
  <c r="D118" i="18"/>
  <c r="E118" i="18"/>
  <c r="F118" i="18"/>
  <c r="G118" i="18"/>
  <c r="H118" i="18"/>
  <c r="I118" i="18"/>
  <c r="B119" i="18"/>
  <c r="C119" i="18"/>
  <c r="D119" i="18"/>
  <c r="E119" i="18"/>
  <c r="F119" i="18"/>
  <c r="G119" i="18"/>
  <c r="H119" i="18"/>
  <c r="I119" i="18"/>
  <c r="B120" i="18"/>
  <c r="C120" i="18"/>
  <c r="D120" i="18"/>
  <c r="E120" i="18"/>
  <c r="F120" i="18"/>
  <c r="G120" i="18"/>
  <c r="H120" i="18"/>
  <c r="I120" i="18"/>
  <c r="B121" i="18"/>
  <c r="C121" i="18"/>
  <c r="D121" i="18"/>
  <c r="E121" i="18"/>
  <c r="F121" i="18"/>
  <c r="G121" i="18"/>
  <c r="H121" i="18"/>
  <c r="I121" i="18"/>
  <c r="B122" i="18"/>
  <c r="C122" i="18"/>
  <c r="D122" i="18"/>
  <c r="E122" i="18"/>
  <c r="F122" i="18"/>
  <c r="G122" i="18"/>
  <c r="H122" i="18"/>
  <c r="I122" i="18"/>
  <c r="B123" i="18"/>
  <c r="C123" i="18"/>
  <c r="D123" i="18"/>
  <c r="E123" i="18"/>
  <c r="F123" i="18"/>
  <c r="G123" i="18"/>
  <c r="H123" i="18"/>
  <c r="I123" i="18"/>
  <c r="B124" i="18"/>
  <c r="C124" i="18"/>
  <c r="D124" i="18"/>
  <c r="E124" i="18"/>
  <c r="F124" i="18"/>
  <c r="G124" i="18"/>
  <c r="H124" i="18"/>
  <c r="I124" i="18"/>
  <c r="B125" i="18"/>
  <c r="C125" i="18"/>
  <c r="D125" i="18"/>
  <c r="E125" i="18"/>
  <c r="F125" i="18"/>
  <c r="G125" i="18"/>
  <c r="H125" i="18"/>
  <c r="I125" i="18"/>
  <c r="B126" i="18"/>
  <c r="C126" i="18"/>
  <c r="D126" i="18"/>
  <c r="E126" i="18"/>
  <c r="F126" i="18"/>
  <c r="G126" i="18"/>
  <c r="H126" i="18"/>
  <c r="I126" i="18"/>
  <c r="B127" i="18"/>
  <c r="C127" i="18"/>
  <c r="D127" i="18"/>
  <c r="E127" i="18"/>
  <c r="F127" i="18"/>
  <c r="G127" i="18"/>
  <c r="H127" i="18"/>
  <c r="I127" i="18"/>
  <c r="B128" i="18"/>
  <c r="C128" i="18"/>
  <c r="D128" i="18"/>
  <c r="E128" i="18"/>
  <c r="F128" i="18"/>
  <c r="G128" i="18"/>
  <c r="H128" i="18"/>
  <c r="I128" i="18"/>
  <c r="B129" i="18"/>
  <c r="C129" i="18"/>
  <c r="D129" i="18"/>
  <c r="E129" i="18"/>
  <c r="F129" i="18"/>
  <c r="G129" i="18"/>
  <c r="H129" i="18"/>
  <c r="I129" i="18"/>
  <c r="B130" i="18"/>
  <c r="C130" i="18"/>
  <c r="D130" i="18"/>
  <c r="E130" i="18"/>
  <c r="F130" i="18"/>
  <c r="G130" i="18"/>
  <c r="H130" i="18"/>
  <c r="I130" i="18"/>
  <c r="B131" i="18"/>
  <c r="C131" i="18"/>
  <c r="D131" i="18"/>
  <c r="E131" i="18"/>
  <c r="F131" i="18"/>
  <c r="G131" i="18"/>
  <c r="H131" i="18"/>
  <c r="I131" i="18"/>
  <c r="B132" i="18"/>
  <c r="C132" i="18"/>
  <c r="D132" i="18"/>
  <c r="E132" i="18"/>
  <c r="F132" i="18"/>
  <c r="G132" i="18"/>
  <c r="H132" i="18"/>
  <c r="I132" i="18"/>
  <c r="B133" i="18"/>
  <c r="C133" i="18"/>
  <c r="D133" i="18"/>
  <c r="E133" i="18"/>
  <c r="F133" i="18"/>
  <c r="G133" i="18"/>
  <c r="H133" i="18"/>
  <c r="I133" i="18"/>
  <c r="B134" i="18"/>
  <c r="C134" i="18"/>
  <c r="D134" i="18"/>
  <c r="E134" i="18"/>
  <c r="F134" i="18"/>
  <c r="G134" i="18"/>
  <c r="H134" i="18"/>
  <c r="I134" i="18"/>
  <c r="B135" i="18"/>
  <c r="C135" i="18"/>
  <c r="D135" i="18"/>
  <c r="E135" i="18"/>
  <c r="F135" i="18"/>
  <c r="G135" i="18"/>
  <c r="H135" i="18"/>
  <c r="I135" i="18"/>
  <c r="B136" i="18"/>
  <c r="C136" i="18"/>
  <c r="D136" i="18"/>
  <c r="E136" i="18"/>
  <c r="F136" i="18"/>
  <c r="G136" i="18"/>
  <c r="H136" i="18"/>
  <c r="I136" i="18"/>
  <c r="B137" i="18"/>
  <c r="C137" i="18"/>
  <c r="D137" i="18"/>
  <c r="E137" i="18"/>
  <c r="F137" i="18"/>
  <c r="G137" i="18"/>
  <c r="H137" i="18"/>
  <c r="I137" i="18"/>
  <c r="B138" i="18"/>
  <c r="C138" i="18"/>
  <c r="D138" i="18"/>
  <c r="E138" i="18"/>
  <c r="F138" i="18"/>
  <c r="G138" i="18"/>
  <c r="H138" i="18"/>
  <c r="I138" i="18"/>
  <c r="B139" i="18"/>
  <c r="C139" i="18"/>
  <c r="D139" i="18"/>
  <c r="E139" i="18"/>
  <c r="F139" i="18"/>
  <c r="G139" i="18"/>
  <c r="H139" i="18"/>
  <c r="I139" i="18"/>
  <c r="B140" i="18"/>
  <c r="C140" i="18"/>
  <c r="D140" i="18"/>
  <c r="E140" i="18"/>
  <c r="F140" i="18"/>
  <c r="G140" i="18"/>
  <c r="H140" i="18"/>
  <c r="I140" i="18"/>
  <c r="B141" i="18"/>
  <c r="C141" i="18"/>
  <c r="D141" i="18"/>
  <c r="E141" i="18"/>
  <c r="F141" i="18"/>
  <c r="G141" i="18"/>
  <c r="H141" i="18"/>
  <c r="I141" i="18"/>
  <c r="B142" i="18"/>
  <c r="C142" i="18"/>
  <c r="D142" i="18"/>
  <c r="E142" i="18"/>
  <c r="F142" i="18"/>
  <c r="G142" i="18"/>
  <c r="H142" i="18"/>
  <c r="I142" i="18"/>
  <c r="B143" i="18"/>
  <c r="C143" i="18"/>
  <c r="D143" i="18"/>
  <c r="E143" i="18"/>
  <c r="F143" i="18"/>
  <c r="G143" i="18"/>
  <c r="H143" i="18"/>
  <c r="I143" i="18"/>
  <c r="B144" i="18"/>
  <c r="C144" i="18"/>
  <c r="D144" i="18"/>
  <c r="E144" i="18"/>
  <c r="F144" i="18"/>
  <c r="G144" i="18"/>
  <c r="H144" i="18"/>
  <c r="I144" i="18"/>
  <c r="B145" i="18"/>
  <c r="C145" i="18"/>
  <c r="D145" i="18"/>
  <c r="E145" i="18"/>
  <c r="F145" i="18"/>
  <c r="G145" i="18"/>
  <c r="H145" i="18"/>
  <c r="I145" i="18"/>
  <c r="B146" i="18"/>
  <c r="C146" i="18"/>
  <c r="D146" i="18"/>
  <c r="E146" i="18"/>
  <c r="F146" i="18"/>
  <c r="G146" i="18"/>
  <c r="H146" i="18"/>
  <c r="I146" i="18"/>
  <c r="B147" i="18"/>
  <c r="C147" i="18"/>
  <c r="D147" i="18"/>
  <c r="E147" i="18"/>
  <c r="F147" i="18"/>
  <c r="G147" i="18"/>
  <c r="H147" i="18"/>
  <c r="I147" i="18"/>
  <c r="B148" i="18"/>
  <c r="C148" i="18"/>
  <c r="D148" i="18"/>
  <c r="E148" i="18"/>
  <c r="F148" i="18"/>
  <c r="G148" i="18"/>
  <c r="H148" i="18"/>
  <c r="I148" i="18"/>
  <c r="B149" i="18"/>
  <c r="C149" i="18"/>
  <c r="D149" i="18"/>
  <c r="E149" i="18"/>
  <c r="F149" i="18"/>
  <c r="G149" i="18"/>
  <c r="H149" i="18"/>
  <c r="I149" i="18"/>
  <c r="B150" i="18"/>
  <c r="C150" i="18"/>
  <c r="D150" i="18"/>
  <c r="E150" i="18"/>
  <c r="F150" i="18"/>
  <c r="G150" i="18"/>
  <c r="H150" i="18"/>
  <c r="I150" i="18"/>
  <c r="B151" i="18"/>
  <c r="C151" i="18"/>
  <c r="D151" i="18"/>
  <c r="E151" i="18"/>
  <c r="F151" i="18"/>
  <c r="G151" i="18"/>
  <c r="H151" i="18"/>
  <c r="I151" i="18"/>
  <c r="B152" i="18"/>
  <c r="C152" i="18"/>
  <c r="D152" i="18"/>
  <c r="E152" i="18"/>
  <c r="F152" i="18"/>
  <c r="G152" i="18"/>
  <c r="H152" i="18"/>
  <c r="I152" i="18"/>
  <c r="B153" i="18"/>
  <c r="C153" i="18"/>
  <c r="D153" i="18"/>
  <c r="E153" i="18"/>
  <c r="F153" i="18"/>
  <c r="G153" i="18"/>
  <c r="H153" i="18"/>
  <c r="I153" i="18"/>
  <c r="B154" i="18"/>
  <c r="C154" i="18"/>
  <c r="D154" i="18"/>
  <c r="E154" i="18"/>
  <c r="F154" i="18"/>
  <c r="G154" i="18"/>
  <c r="H154" i="18"/>
  <c r="I154" i="18"/>
  <c r="B155" i="18"/>
  <c r="C155" i="18"/>
  <c r="D155" i="18"/>
  <c r="E155" i="18"/>
  <c r="F155" i="18"/>
  <c r="G155" i="18"/>
  <c r="H155" i="18"/>
  <c r="I155" i="18"/>
  <c r="B156" i="18"/>
  <c r="C156" i="18"/>
  <c r="D156" i="18"/>
  <c r="E156" i="18"/>
  <c r="F156" i="18"/>
  <c r="G156" i="18"/>
  <c r="H156" i="18"/>
  <c r="I156" i="18"/>
  <c r="B157" i="18"/>
  <c r="C157" i="18"/>
  <c r="D157" i="18"/>
  <c r="E157" i="18"/>
  <c r="F157" i="18"/>
  <c r="G157" i="18"/>
  <c r="H157" i="18"/>
  <c r="I157" i="18"/>
  <c r="B158" i="18"/>
  <c r="C158" i="18"/>
  <c r="D158" i="18"/>
  <c r="E158" i="18"/>
  <c r="F158" i="18"/>
  <c r="G158" i="18"/>
  <c r="H158" i="18"/>
  <c r="I158" i="18"/>
  <c r="B159" i="18"/>
  <c r="C159" i="18"/>
  <c r="D159" i="18"/>
  <c r="E159" i="18"/>
  <c r="F159" i="18"/>
  <c r="G159" i="18"/>
  <c r="H159" i="18"/>
  <c r="I159" i="18"/>
  <c r="B160" i="18"/>
  <c r="C160" i="18"/>
  <c r="D160" i="18"/>
  <c r="E160" i="18"/>
  <c r="F160" i="18"/>
  <c r="G160" i="18"/>
  <c r="H160" i="18"/>
  <c r="I160" i="18"/>
  <c r="B161" i="18"/>
  <c r="C161" i="18"/>
  <c r="D161" i="18"/>
  <c r="E161" i="18"/>
  <c r="F161" i="18"/>
  <c r="G161" i="18"/>
  <c r="H161" i="18"/>
  <c r="I161" i="18"/>
  <c r="B162" i="18"/>
  <c r="C162" i="18"/>
  <c r="D162" i="18"/>
  <c r="E162" i="18"/>
  <c r="F162" i="18"/>
  <c r="G162" i="18"/>
  <c r="H162" i="18"/>
  <c r="I162" i="18"/>
  <c r="B163" i="18"/>
  <c r="C163" i="18"/>
  <c r="D163" i="18"/>
  <c r="E163" i="18"/>
  <c r="F163" i="18"/>
  <c r="G163" i="18"/>
  <c r="H163" i="18"/>
  <c r="I163" i="18"/>
  <c r="B164" i="18"/>
  <c r="C164" i="18"/>
  <c r="D164" i="18"/>
  <c r="E164" i="18"/>
  <c r="F164" i="18"/>
  <c r="G164" i="18"/>
  <c r="H164" i="18"/>
  <c r="I164" i="18"/>
  <c r="B165" i="18"/>
  <c r="C165" i="18"/>
  <c r="D165" i="18"/>
  <c r="E165" i="18"/>
  <c r="F165" i="18"/>
  <c r="G165" i="18"/>
  <c r="H165" i="18"/>
  <c r="I165" i="18"/>
  <c r="B166" i="18"/>
  <c r="C166" i="18"/>
  <c r="D166" i="18"/>
  <c r="E166" i="18"/>
  <c r="F166" i="18"/>
  <c r="G166" i="18"/>
  <c r="H166" i="18"/>
  <c r="I166" i="18"/>
  <c r="B167" i="18"/>
  <c r="C167" i="18"/>
  <c r="D167" i="18"/>
  <c r="E167" i="18"/>
  <c r="F167" i="18"/>
  <c r="G167" i="18"/>
  <c r="H167" i="18"/>
  <c r="I167" i="18"/>
  <c r="B168" i="18"/>
  <c r="C168" i="18"/>
  <c r="D168" i="18"/>
  <c r="E168" i="18"/>
  <c r="F168" i="18"/>
  <c r="G168" i="18"/>
  <c r="H168" i="18"/>
  <c r="I168" i="18"/>
  <c r="B169" i="18"/>
  <c r="C169" i="18"/>
  <c r="D169" i="18"/>
  <c r="E169" i="18"/>
  <c r="F169" i="18"/>
  <c r="G169" i="18"/>
  <c r="H169" i="18"/>
  <c r="I169" i="18"/>
  <c r="B170" i="18"/>
  <c r="C170" i="18"/>
  <c r="D170" i="18"/>
  <c r="E170" i="18"/>
  <c r="F170" i="18"/>
  <c r="G170" i="18"/>
  <c r="H170" i="18"/>
  <c r="I170" i="18"/>
  <c r="B171" i="18"/>
  <c r="C171" i="18"/>
  <c r="D171" i="18"/>
  <c r="E171" i="18"/>
  <c r="F171" i="18"/>
  <c r="G171" i="18"/>
  <c r="H171" i="18"/>
  <c r="I171" i="18"/>
  <c r="B172" i="18"/>
  <c r="C172" i="18"/>
  <c r="D172" i="18"/>
  <c r="E172" i="18"/>
  <c r="F172" i="18"/>
  <c r="G172" i="18"/>
  <c r="H172" i="18"/>
  <c r="I172" i="18"/>
  <c r="B173" i="18"/>
  <c r="C173" i="18"/>
  <c r="D173" i="18"/>
  <c r="E173" i="18"/>
  <c r="F173" i="18"/>
  <c r="G173" i="18"/>
  <c r="H173" i="18"/>
  <c r="I173" i="18"/>
  <c r="I195" i="17" l="1"/>
  <c r="K195" i="17"/>
  <c r="P195" i="17" s="1"/>
  <c r="L195" i="17"/>
  <c r="M195" i="17"/>
  <c r="N195" i="17"/>
  <c r="O195" i="17" s="1"/>
  <c r="Q195" i="17"/>
  <c r="W195" i="17"/>
  <c r="X195" i="17"/>
  <c r="Y195" i="17" s="1"/>
  <c r="AD195" i="17"/>
  <c r="I196" i="17"/>
  <c r="Q196" i="17" s="1"/>
  <c r="K196" i="17"/>
  <c r="P196" i="17" s="1"/>
  <c r="L196" i="17"/>
  <c r="M196" i="17"/>
  <c r="N196" i="17"/>
  <c r="O196" i="17"/>
  <c r="W196" i="17"/>
  <c r="AD196" i="17"/>
  <c r="I197" i="17"/>
  <c r="Q197" i="17" s="1"/>
  <c r="K197" i="17"/>
  <c r="P197" i="17" s="1"/>
  <c r="L197" i="17"/>
  <c r="M197" i="17"/>
  <c r="N197" i="17" s="1"/>
  <c r="O197" i="17" s="1"/>
  <c r="W197" i="17"/>
  <c r="AD197" i="17"/>
  <c r="I198" i="17"/>
  <c r="X198" i="17" s="1"/>
  <c r="K198" i="17"/>
  <c r="L198" i="17"/>
  <c r="M198" i="17"/>
  <c r="N198" i="17" s="1"/>
  <c r="O198" i="17" s="1"/>
  <c r="P198" i="17"/>
  <c r="Q198" i="17"/>
  <c r="W198" i="17"/>
  <c r="AD198" i="17"/>
  <c r="I199" i="17"/>
  <c r="Q199" i="17" s="1"/>
  <c r="K199" i="17"/>
  <c r="P199" i="17" s="1"/>
  <c r="L199" i="17"/>
  <c r="M199" i="17"/>
  <c r="N199" i="17" s="1"/>
  <c r="O199" i="17" s="1"/>
  <c r="W199" i="17"/>
  <c r="X199" i="17"/>
  <c r="Y199" i="17"/>
  <c r="Z199" i="17"/>
  <c r="AD199" i="17"/>
  <c r="I200" i="17"/>
  <c r="K200" i="17"/>
  <c r="L200" i="17"/>
  <c r="M200" i="17"/>
  <c r="N200" i="17" s="1"/>
  <c r="O200" i="17" s="1"/>
  <c r="P200" i="17"/>
  <c r="Q200" i="17"/>
  <c r="W200" i="17"/>
  <c r="X200" i="17"/>
  <c r="Y200" i="17" s="1"/>
  <c r="AD200" i="17"/>
  <c r="I201" i="17"/>
  <c r="Q201" i="17" s="1"/>
  <c r="K201" i="17"/>
  <c r="P201" i="17" s="1"/>
  <c r="L201" i="17"/>
  <c r="M201" i="17"/>
  <c r="N201" i="17" s="1"/>
  <c r="O201" i="17" s="1"/>
  <c r="W201" i="17"/>
  <c r="AD201" i="17"/>
  <c r="I202" i="17"/>
  <c r="X202" i="17" s="1"/>
  <c r="K202" i="17"/>
  <c r="L202" i="17"/>
  <c r="M202" i="17"/>
  <c r="N202" i="17" s="1"/>
  <c r="O202" i="17" s="1"/>
  <c r="P202" i="17"/>
  <c r="W202" i="17"/>
  <c r="AD202" i="17"/>
  <c r="I21" i="17"/>
  <c r="K21" i="17"/>
  <c r="P21" i="17" s="1"/>
  <c r="M21" i="17"/>
  <c r="N21" i="17" s="1"/>
  <c r="O21" i="17" s="1"/>
  <c r="U21" i="17" s="1"/>
  <c r="Q21" i="17"/>
  <c r="AD21" i="17"/>
  <c r="I22" i="17"/>
  <c r="Q22" i="17" s="1"/>
  <c r="K22" i="17"/>
  <c r="L22" i="17"/>
  <c r="M22" i="17"/>
  <c r="N22" i="17" s="1"/>
  <c r="O22" i="17" s="1"/>
  <c r="P22" i="17"/>
  <c r="W22" i="17"/>
  <c r="AD22" i="17"/>
  <c r="I23" i="17"/>
  <c r="Q23" i="17" s="1"/>
  <c r="K23" i="17"/>
  <c r="P23" i="17" s="1"/>
  <c r="L23" i="17"/>
  <c r="M23" i="17"/>
  <c r="N23" i="17" s="1"/>
  <c r="O23" i="17" s="1"/>
  <c r="W23" i="17"/>
  <c r="AD23" i="17"/>
  <c r="I24" i="17"/>
  <c r="Q24" i="17" s="1"/>
  <c r="K24" i="17"/>
  <c r="L24" i="17"/>
  <c r="M24" i="17"/>
  <c r="N24" i="17" s="1"/>
  <c r="O24" i="17" s="1"/>
  <c r="P24" i="17"/>
  <c r="W24" i="17"/>
  <c r="AD24" i="17"/>
  <c r="I25" i="17"/>
  <c r="Q25" i="17" s="1"/>
  <c r="K25" i="17"/>
  <c r="L25" i="17"/>
  <c r="M25" i="17"/>
  <c r="N25" i="17" s="1"/>
  <c r="O25" i="17" s="1"/>
  <c r="P25" i="17"/>
  <c r="W25" i="17"/>
  <c r="AD25" i="17"/>
  <c r="I26" i="17"/>
  <c r="X26" i="17" s="1"/>
  <c r="Y26" i="17" s="1"/>
  <c r="K26" i="17"/>
  <c r="P26" i="17" s="1"/>
  <c r="L26" i="17"/>
  <c r="M26" i="17"/>
  <c r="N26" i="17" s="1"/>
  <c r="O26" i="17" s="1"/>
  <c r="U26" i="17" s="1"/>
  <c r="W26" i="17"/>
  <c r="AD26" i="17"/>
  <c r="I27" i="17"/>
  <c r="X27" i="17" s="1"/>
  <c r="Y27" i="17" s="1"/>
  <c r="K27" i="17"/>
  <c r="P27" i="17" s="1"/>
  <c r="L27" i="17"/>
  <c r="M27" i="17"/>
  <c r="N27" i="17" s="1"/>
  <c r="O27" i="17" s="1"/>
  <c r="Q27" i="17"/>
  <c r="W27" i="17"/>
  <c r="AD27" i="17"/>
  <c r="I28" i="17"/>
  <c r="K28" i="17"/>
  <c r="P28" i="17" s="1"/>
  <c r="L28" i="17"/>
  <c r="M28" i="17"/>
  <c r="N28" i="17" s="1"/>
  <c r="O28" i="17" s="1"/>
  <c r="W28" i="17"/>
  <c r="AD28" i="17"/>
  <c r="I29" i="17"/>
  <c r="X29" i="17" s="1"/>
  <c r="K29" i="17"/>
  <c r="P29" i="17" s="1"/>
  <c r="L29" i="17"/>
  <c r="M29" i="17"/>
  <c r="N29" i="17"/>
  <c r="O29" i="17" s="1"/>
  <c r="W29" i="17"/>
  <c r="AD29" i="17"/>
  <c r="I30" i="17"/>
  <c r="Q30" i="17" s="1"/>
  <c r="K30" i="17"/>
  <c r="P30" i="17" s="1"/>
  <c r="L30" i="17"/>
  <c r="M30" i="17"/>
  <c r="N30" i="17" s="1"/>
  <c r="O30" i="17" s="1"/>
  <c r="S30" i="17" s="1"/>
  <c r="W30" i="17"/>
  <c r="AD30" i="17"/>
  <c r="I31" i="17"/>
  <c r="K31" i="17"/>
  <c r="P31" i="17" s="1"/>
  <c r="L31" i="17"/>
  <c r="M31" i="17"/>
  <c r="N31" i="17" s="1"/>
  <c r="O31" i="17" s="1"/>
  <c r="U31" i="17" s="1"/>
  <c r="AD31" i="17"/>
  <c r="I32" i="17"/>
  <c r="X32" i="17" s="1"/>
  <c r="K32" i="17"/>
  <c r="P32" i="17" s="1"/>
  <c r="L32" i="17"/>
  <c r="M32" i="17"/>
  <c r="N32" i="17" s="1"/>
  <c r="O32" i="17" s="1"/>
  <c r="W32" i="17"/>
  <c r="AD32" i="17"/>
  <c r="I33" i="17"/>
  <c r="X33" i="17" s="1"/>
  <c r="Z33" i="17" s="1"/>
  <c r="K33" i="17"/>
  <c r="P33" i="17" s="1"/>
  <c r="L33" i="17"/>
  <c r="M33" i="17"/>
  <c r="N33" i="17"/>
  <c r="O33" i="17" s="1"/>
  <c r="U33" i="17" s="1"/>
  <c r="Q33" i="17"/>
  <c r="W33" i="17"/>
  <c r="AD33" i="17"/>
  <c r="I34" i="17"/>
  <c r="Q34" i="17" s="1"/>
  <c r="K34" i="17"/>
  <c r="L34" i="17"/>
  <c r="M34" i="17"/>
  <c r="N34" i="17"/>
  <c r="O34" i="17" s="1"/>
  <c r="P34" i="17"/>
  <c r="W34" i="17"/>
  <c r="X34" i="17"/>
  <c r="Z34" i="17" s="1"/>
  <c r="AD34" i="17"/>
  <c r="I35" i="17"/>
  <c r="Q35" i="17" s="1"/>
  <c r="K35" i="17"/>
  <c r="P35" i="17" s="1"/>
  <c r="L35" i="17"/>
  <c r="M35" i="17"/>
  <c r="N35" i="17"/>
  <c r="O35" i="17" s="1"/>
  <c r="W35" i="17"/>
  <c r="AD35" i="17"/>
  <c r="I36" i="17"/>
  <c r="Q36" i="17" s="1"/>
  <c r="K36" i="17"/>
  <c r="P36" i="17" s="1"/>
  <c r="L36" i="17"/>
  <c r="M36" i="17"/>
  <c r="N36" i="17"/>
  <c r="O36" i="17"/>
  <c r="W36" i="17"/>
  <c r="AD36" i="17"/>
  <c r="I37" i="17"/>
  <c r="Q37" i="17" s="1"/>
  <c r="K37" i="17"/>
  <c r="P37" i="17" s="1"/>
  <c r="L37" i="17"/>
  <c r="M37" i="17"/>
  <c r="N37" i="17" s="1"/>
  <c r="O37" i="17" s="1"/>
  <c r="W37" i="17"/>
  <c r="AD37" i="17"/>
  <c r="I38" i="17"/>
  <c r="X38" i="17" s="1"/>
  <c r="Y38" i="17" s="1"/>
  <c r="K38" i="17"/>
  <c r="P38" i="17" s="1"/>
  <c r="L38" i="17"/>
  <c r="M38" i="17"/>
  <c r="N38" i="17" s="1"/>
  <c r="O38" i="17" s="1"/>
  <c r="Q38" i="17"/>
  <c r="W38" i="17"/>
  <c r="AD38" i="17"/>
  <c r="I39" i="17"/>
  <c r="Q39" i="17" s="1"/>
  <c r="K39" i="17"/>
  <c r="P39" i="17" s="1"/>
  <c r="L39" i="17"/>
  <c r="M39" i="17"/>
  <c r="N39" i="17" s="1"/>
  <c r="O39" i="17" s="1"/>
  <c r="W39" i="17"/>
  <c r="X39" i="17"/>
  <c r="Y39" i="17"/>
  <c r="Z39" i="17"/>
  <c r="AD39" i="17"/>
  <c r="I40" i="17"/>
  <c r="K40" i="17"/>
  <c r="P40" i="17" s="1"/>
  <c r="L40" i="17"/>
  <c r="M40" i="17"/>
  <c r="N40" i="17" s="1"/>
  <c r="O40" i="17" s="1"/>
  <c r="W40" i="17"/>
  <c r="AD40" i="17"/>
  <c r="I41" i="17"/>
  <c r="X41" i="17" s="1"/>
  <c r="K41" i="17"/>
  <c r="P41" i="17" s="1"/>
  <c r="L41" i="17"/>
  <c r="M41" i="17"/>
  <c r="N41" i="17"/>
  <c r="O41" i="17" s="1"/>
  <c r="W41" i="17"/>
  <c r="AD41" i="17"/>
  <c r="I42" i="17"/>
  <c r="K42" i="17"/>
  <c r="P42" i="17" s="1"/>
  <c r="M42" i="17"/>
  <c r="N42" i="17" s="1"/>
  <c r="O42" i="17" s="1"/>
  <c r="AD42" i="17"/>
  <c r="I43" i="17"/>
  <c r="X43" i="17" s="1"/>
  <c r="K43" i="17"/>
  <c r="L43" i="17"/>
  <c r="M43" i="17"/>
  <c r="N43" i="17" s="1"/>
  <c r="O43" i="17" s="1"/>
  <c r="P43" i="17"/>
  <c r="Q43" i="17"/>
  <c r="W43" i="17"/>
  <c r="AD43" i="17"/>
  <c r="I44" i="17"/>
  <c r="K44" i="17"/>
  <c r="P44" i="17" s="1"/>
  <c r="L44" i="17"/>
  <c r="M44" i="17"/>
  <c r="N44" i="17" s="1"/>
  <c r="O44" i="17" s="1"/>
  <c r="Q44" i="17"/>
  <c r="W44" i="17"/>
  <c r="X44" i="17"/>
  <c r="Y44" i="17"/>
  <c r="Z44" i="17"/>
  <c r="AD44" i="17"/>
  <c r="I45" i="17"/>
  <c r="K45" i="17"/>
  <c r="L45" i="17"/>
  <c r="M45" i="17"/>
  <c r="N45" i="17" s="1"/>
  <c r="O45" i="17" s="1"/>
  <c r="P45" i="17"/>
  <c r="Q45" i="17"/>
  <c r="W45" i="17"/>
  <c r="X45" i="17"/>
  <c r="Z45" i="17" s="1"/>
  <c r="AD45" i="17"/>
  <c r="I46" i="17"/>
  <c r="Q46" i="17" s="1"/>
  <c r="K46" i="17"/>
  <c r="P46" i="17" s="1"/>
  <c r="L46" i="17"/>
  <c r="M46" i="17"/>
  <c r="N46" i="17" s="1"/>
  <c r="O46" i="17" s="1"/>
  <c r="W46" i="17"/>
  <c r="AD46" i="17"/>
  <c r="I47" i="17"/>
  <c r="Q47" i="17" s="1"/>
  <c r="K47" i="17"/>
  <c r="P47" i="17" s="1"/>
  <c r="L47" i="17"/>
  <c r="M47" i="17"/>
  <c r="N47" i="17" s="1"/>
  <c r="O47" i="17" s="1"/>
  <c r="W47" i="17"/>
  <c r="X47" i="17"/>
  <c r="AD47" i="17"/>
  <c r="I48" i="17"/>
  <c r="Q48" i="17" s="1"/>
  <c r="K48" i="17"/>
  <c r="P48" i="17" s="1"/>
  <c r="L48" i="17"/>
  <c r="M48" i="17"/>
  <c r="N48" i="17" s="1"/>
  <c r="O48" i="17" s="1"/>
  <c r="W48" i="17"/>
  <c r="AD48" i="17"/>
  <c r="I49" i="17"/>
  <c r="Q49" i="17" s="1"/>
  <c r="K49" i="17"/>
  <c r="P49" i="17" s="1"/>
  <c r="L49" i="17"/>
  <c r="M49" i="17"/>
  <c r="N49" i="17" s="1"/>
  <c r="O49" i="17" s="1"/>
  <c r="W49" i="17"/>
  <c r="AD49" i="17"/>
  <c r="I50" i="17"/>
  <c r="Q50" i="17" s="1"/>
  <c r="K50" i="17"/>
  <c r="P50" i="17" s="1"/>
  <c r="L50" i="17"/>
  <c r="M50" i="17"/>
  <c r="N50" i="17" s="1"/>
  <c r="O50" i="17" s="1"/>
  <c r="W50" i="17"/>
  <c r="X50" i="17"/>
  <c r="Y50" i="17" s="1"/>
  <c r="AD50" i="17"/>
  <c r="I51" i="17"/>
  <c r="K51" i="17"/>
  <c r="P51" i="17" s="1"/>
  <c r="L51" i="17"/>
  <c r="M51" i="17"/>
  <c r="N51" i="17"/>
  <c r="O51" i="17" s="1"/>
  <c r="AD51" i="17"/>
  <c r="I52" i="17"/>
  <c r="K52" i="17"/>
  <c r="L52" i="17"/>
  <c r="M52" i="17"/>
  <c r="N52" i="17" s="1"/>
  <c r="O52" i="17" s="1"/>
  <c r="P52" i="17"/>
  <c r="W52" i="17"/>
  <c r="AD52" i="17"/>
  <c r="I53" i="17"/>
  <c r="X53" i="17" s="1"/>
  <c r="K53" i="17"/>
  <c r="L53" i="17"/>
  <c r="M53" i="17"/>
  <c r="N53" i="17" s="1"/>
  <c r="O53" i="17" s="1"/>
  <c r="P53" i="17"/>
  <c r="W53" i="17"/>
  <c r="AD53" i="17"/>
  <c r="I54" i="17"/>
  <c r="Q54" i="17" s="1"/>
  <c r="K54" i="17"/>
  <c r="P54" i="17" s="1"/>
  <c r="L54" i="17"/>
  <c r="M54" i="17"/>
  <c r="N54" i="17" s="1"/>
  <c r="O54" i="17" s="1"/>
  <c r="W54" i="17"/>
  <c r="AD54" i="17"/>
  <c r="I55" i="17"/>
  <c r="X55" i="17" s="1"/>
  <c r="K55" i="17"/>
  <c r="P55" i="17" s="1"/>
  <c r="L55" i="17"/>
  <c r="M55" i="17"/>
  <c r="N55" i="17"/>
  <c r="O55" i="17" s="1"/>
  <c r="W55" i="17"/>
  <c r="AD55" i="17"/>
  <c r="I56" i="17"/>
  <c r="X56" i="17" s="1"/>
  <c r="K56" i="17"/>
  <c r="P56" i="17" s="1"/>
  <c r="L56" i="17"/>
  <c r="M56" i="17"/>
  <c r="N56" i="17"/>
  <c r="O56" i="17" s="1"/>
  <c r="W56" i="17"/>
  <c r="AD56" i="17"/>
  <c r="I57" i="17"/>
  <c r="Q57" i="17" s="1"/>
  <c r="K57" i="17"/>
  <c r="L57" i="17"/>
  <c r="M57" i="17"/>
  <c r="N57" i="17"/>
  <c r="O57" i="17" s="1"/>
  <c r="U57" i="17" s="1"/>
  <c r="P57" i="17"/>
  <c r="W57" i="17"/>
  <c r="X57" i="17"/>
  <c r="Z57" i="17" s="1"/>
  <c r="AD57" i="17"/>
  <c r="I58" i="17"/>
  <c r="Q58" i="17" s="1"/>
  <c r="K58" i="17"/>
  <c r="L58" i="17"/>
  <c r="M58" i="17"/>
  <c r="N58" i="17"/>
  <c r="O58" i="17" s="1"/>
  <c r="P58" i="17"/>
  <c r="W58" i="17"/>
  <c r="AD58" i="17"/>
  <c r="I59" i="17"/>
  <c r="Q59" i="17" s="1"/>
  <c r="K59" i="17"/>
  <c r="P59" i="17" s="1"/>
  <c r="L59" i="17"/>
  <c r="M59" i="17"/>
  <c r="N59" i="17"/>
  <c r="O59" i="17" s="1"/>
  <c r="W59" i="17"/>
  <c r="X59" i="17"/>
  <c r="AD59" i="17"/>
  <c r="I60" i="17"/>
  <c r="Q60" i="17" s="1"/>
  <c r="K60" i="17"/>
  <c r="P60" i="17" s="1"/>
  <c r="L60" i="17"/>
  <c r="M60" i="17"/>
  <c r="N60" i="17" s="1"/>
  <c r="O60" i="17" s="1"/>
  <c r="W60" i="17"/>
  <c r="AD60" i="17"/>
  <c r="I61" i="17"/>
  <c r="K61" i="17"/>
  <c r="P61" i="17" s="1"/>
  <c r="M61" i="17"/>
  <c r="N61" i="17" s="1"/>
  <c r="O61" i="17" s="1"/>
  <c r="AD61" i="17"/>
  <c r="I62" i="17"/>
  <c r="X62" i="17" s="1"/>
  <c r="Y62" i="17" s="1"/>
  <c r="K62" i="17"/>
  <c r="P62" i="17" s="1"/>
  <c r="L62" i="17"/>
  <c r="M62" i="17"/>
  <c r="N62" i="17" s="1"/>
  <c r="O62" i="17" s="1"/>
  <c r="W62" i="17"/>
  <c r="AD62" i="17"/>
  <c r="I63" i="17"/>
  <c r="Q63" i="17" s="1"/>
  <c r="K63" i="17"/>
  <c r="P63" i="17" s="1"/>
  <c r="L63" i="17"/>
  <c r="M63" i="17"/>
  <c r="N63" i="17" s="1"/>
  <c r="O63" i="17" s="1"/>
  <c r="W63" i="17"/>
  <c r="AD63" i="17"/>
  <c r="I64" i="17"/>
  <c r="K64" i="17"/>
  <c r="P64" i="17" s="1"/>
  <c r="L64" i="17"/>
  <c r="M64" i="17"/>
  <c r="N64" i="17" s="1"/>
  <c r="O64" i="17" s="1"/>
  <c r="W64" i="17"/>
  <c r="AD64" i="17"/>
  <c r="I65" i="17"/>
  <c r="X65" i="17" s="1"/>
  <c r="K65" i="17"/>
  <c r="P65" i="17" s="1"/>
  <c r="L65" i="17"/>
  <c r="M65" i="17"/>
  <c r="N65" i="17"/>
  <c r="O65" i="17" s="1"/>
  <c r="W65" i="17"/>
  <c r="AD65" i="17"/>
  <c r="I66" i="17"/>
  <c r="Q66" i="17" s="1"/>
  <c r="K66" i="17"/>
  <c r="P66" i="17" s="1"/>
  <c r="L66" i="17"/>
  <c r="M66" i="17"/>
  <c r="N66" i="17"/>
  <c r="O66" i="17"/>
  <c r="W66" i="17"/>
  <c r="X66" i="17"/>
  <c r="Z66" i="17" s="1"/>
  <c r="AD66" i="17"/>
  <c r="I67" i="17"/>
  <c r="X67" i="17" s="1"/>
  <c r="K67" i="17"/>
  <c r="P67" i="17" s="1"/>
  <c r="L67" i="17"/>
  <c r="M67" i="17"/>
  <c r="N67" i="17" s="1"/>
  <c r="O67" i="17" s="1"/>
  <c r="Q67" i="17"/>
  <c r="W67" i="17"/>
  <c r="AD67" i="17"/>
  <c r="I68" i="17"/>
  <c r="Q68" i="17" s="1"/>
  <c r="K68" i="17"/>
  <c r="P68" i="17" s="1"/>
  <c r="L68" i="17"/>
  <c r="M68" i="17"/>
  <c r="N68" i="17" s="1"/>
  <c r="O68" i="17" s="1"/>
  <c r="W68" i="17"/>
  <c r="AD68" i="17"/>
  <c r="I69" i="17"/>
  <c r="Q69" i="17" s="1"/>
  <c r="K69" i="17"/>
  <c r="P69" i="17" s="1"/>
  <c r="L69" i="17"/>
  <c r="M69" i="17"/>
  <c r="N69" i="17" s="1"/>
  <c r="O69" i="17" s="1"/>
  <c r="U69" i="17" s="1"/>
  <c r="W69" i="17"/>
  <c r="AD69" i="17"/>
  <c r="I70" i="17"/>
  <c r="Q70" i="17" s="1"/>
  <c r="K70" i="17"/>
  <c r="P70" i="17" s="1"/>
  <c r="L70" i="17"/>
  <c r="M70" i="17"/>
  <c r="N70" i="17" s="1"/>
  <c r="O70" i="17" s="1"/>
  <c r="W70" i="17"/>
  <c r="AD70" i="17"/>
  <c r="I71" i="17"/>
  <c r="Q71" i="17" s="1"/>
  <c r="K71" i="17"/>
  <c r="P71" i="17" s="1"/>
  <c r="L71" i="17"/>
  <c r="M71" i="17"/>
  <c r="N71" i="17" s="1"/>
  <c r="O71" i="17" s="1"/>
  <c r="W71" i="17"/>
  <c r="AD71" i="17"/>
  <c r="I72" i="17"/>
  <c r="K72" i="17"/>
  <c r="P72" i="17" s="1"/>
  <c r="L72" i="17"/>
  <c r="M72" i="17"/>
  <c r="N72" i="17" s="1"/>
  <c r="O72" i="17" s="1"/>
  <c r="Q72" i="17"/>
  <c r="W72" i="17"/>
  <c r="X72" i="17"/>
  <c r="Y72" i="17" s="1"/>
  <c r="AD72" i="17"/>
  <c r="I73" i="17"/>
  <c r="K73" i="17"/>
  <c r="P73" i="17" s="1"/>
  <c r="M73" i="17"/>
  <c r="N73" i="17" s="1"/>
  <c r="O73" i="17" s="1"/>
  <c r="AD73" i="17"/>
  <c r="I74" i="17"/>
  <c r="Q74" i="17" s="1"/>
  <c r="K74" i="17"/>
  <c r="P74" i="17" s="1"/>
  <c r="L74" i="17"/>
  <c r="M74" i="17"/>
  <c r="N74" i="17" s="1"/>
  <c r="O74" i="17" s="1"/>
  <c r="W74" i="17"/>
  <c r="AD74" i="17"/>
  <c r="I75" i="17"/>
  <c r="Q75" i="17" s="1"/>
  <c r="K75" i="17"/>
  <c r="P75" i="17" s="1"/>
  <c r="L75" i="17"/>
  <c r="M75" i="17"/>
  <c r="N75" i="17" s="1"/>
  <c r="O75" i="17" s="1"/>
  <c r="W75" i="17"/>
  <c r="AD75" i="17"/>
  <c r="I76" i="17"/>
  <c r="K76" i="17"/>
  <c r="L76" i="17"/>
  <c r="M76" i="17"/>
  <c r="N76" i="17" s="1"/>
  <c r="O76" i="17" s="1"/>
  <c r="P76" i="17"/>
  <c r="W76" i="17"/>
  <c r="AD76" i="17"/>
  <c r="I77" i="17"/>
  <c r="X77" i="17" s="1"/>
  <c r="K77" i="17"/>
  <c r="P77" i="17" s="1"/>
  <c r="L77" i="17"/>
  <c r="M77" i="17"/>
  <c r="N77" i="17"/>
  <c r="O77" i="17" s="1"/>
  <c r="W77" i="17"/>
  <c r="AD77" i="17"/>
  <c r="I78" i="17"/>
  <c r="Q78" i="17" s="1"/>
  <c r="K78" i="17"/>
  <c r="P78" i="17" s="1"/>
  <c r="L78" i="17"/>
  <c r="M78" i="17"/>
  <c r="N78" i="17" s="1"/>
  <c r="O78" i="17" s="1"/>
  <c r="W78" i="17"/>
  <c r="AD78" i="17"/>
  <c r="I79" i="17"/>
  <c r="X79" i="17" s="1"/>
  <c r="K79" i="17"/>
  <c r="L79" i="17"/>
  <c r="M79" i="17"/>
  <c r="N79" i="17" s="1"/>
  <c r="O79" i="17" s="1"/>
  <c r="P79" i="17"/>
  <c r="Q79" i="17"/>
  <c r="W79" i="17"/>
  <c r="AD79" i="17"/>
  <c r="I80" i="17"/>
  <c r="Q80" i="17" s="1"/>
  <c r="K80" i="17"/>
  <c r="P80" i="17" s="1"/>
  <c r="L80" i="17"/>
  <c r="M80" i="17"/>
  <c r="N80" i="17"/>
  <c r="O80" i="17" s="1"/>
  <c r="W80" i="17"/>
  <c r="AD80" i="17"/>
  <c r="I81" i="17"/>
  <c r="X81" i="17" s="1"/>
  <c r="K81" i="17"/>
  <c r="L81" i="17"/>
  <c r="M81" i="17"/>
  <c r="N81" i="17" s="1"/>
  <c r="O81" i="17" s="1"/>
  <c r="P81" i="17"/>
  <c r="Q81" i="17"/>
  <c r="W81" i="17"/>
  <c r="AD81" i="17"/>
  <c r="I82" i="17"/>
  <c r="Q82" i="17" s="1"/>
  <c r="K82" i="17"/>
  <c r="P82" i="17" s="1"/>
  <c r="L82" i="17"/>
  <c r="M82" i="17"/>
  <c r="N82" i="17" s="1"/>
  <c r="O82" i="17" s="1"/>
  <c r="W82" i="17"/>
  <c r="X82" i="17"/>
  <c r="Y82" i="17" s="1"/>
  <c r="AD82" i="17"/>
  <c r="I83" i="17"/>
  <c r="Q83" i="17" s="1"/>
  <c r="K83" i="17"/>
  <c r="P83" i="17" s="1"/>
  <c r="L83" i="17"/>
  <c r="M83" i="17"/>
  <c r="N83" i="17"/>
  <c r="O83" i="17" s="1"/>
  <c r="U83" i="17" s="1"/>
  <c r="W83" i="17"/>
  <c r="AD83" i="17"/>
  <c r="I84" i="17"/>
  <c r="Q84" i="17" s="1"/>
  <c r="K84" i="17"/>
  <c r="P84" i="17" s="1"/>
  <c r="L84" i="17"/>
  <c r="M84" i="17"/>
  <c r="N84" i="17" s="1"/>
  <c r="O84" i="17" s="1"/>
  <c r="W84" i="17"/>
  <c r="AD84" i="17"/>
  <c r="I85" i="17"/>
  <c r="Q85" i="17" s="1"/>
  <c r="K85" i="17"/>
  <c r="P85" i="17" s="1"/>
  <c r="L85" i="17"/>
  <c r="M85" i="17"/>
  <c r="N85" i="17" s="1"/>
  <c r="O85" i="17" s="1"/>
  <c r="W85" i="17"/>
  <c r="AD85" i="17"/>
  <c r="I86" i="17"/>
  <c r="X86" i="17" s="1"/>
  <c r="Y86" i="17" s="1"/>
  <c r="K86" i="17"/>
  <c r="P86" i="17" s="1"/>
  <c r="L86" i="17"/>
  <c r="M86" i="17"/>
  <c r="N86" i="17" s="1"/>
  <c r="O86" i="17" s="1"/>
  <c r="Q86" i="17"/>
  <c r="S86" i="17" s="1"/>
  <c r="U86" i="17"/>
  <c r="W86" i="17"/>
  <c r="AD86" i="17"/>
  <c r="I87" i="17"/>
  <c r="K87" i="17"/>
  <c r="P87" i="17" s="1"/>
  <c r="L87" i="17"/>
  <c r="M87" i="17"/>
  <c r="N87" i="17" s="1"/>
  <c r="O87" i="17" s="1"/>
  <c r="AD87" i="17"/>
  <c r="I88" i="17"/>
  <c r="K88" i="17"/>
  <c r="P88" i="17" s="1"/>
  <c r="L88" i="17"/>
  <c r="M88" i="17"/>
  <c r="N88" i="17" s="1"/>
  <c r="O88" i="17" s="1"/>
  <c r="U88" i="17" s="1"/>
  <c r="W88" i="17"/>
  <c r="AD88" i="17"/>
  <c r="I89" i="17"/>
  <c r="X89" i="17" s="1"/>
  <c r="K89" i="17"/>
  <c r="P89" i="17" s="1"/>
  <c r="L89" i="17"/>
  <c r="M89" i="17"/>
  <c r="N89" i="17"/>
  <c r="O89" i="17" s="1"/>
  <c r="U89" i="17" s="1"/>
  <c r="W89" i="17"/>
  <c r="AD89" i="17"/>
  <c r="I90" i="17"/>
  <c r="Q90" i="17" s="1"/>
  <c r="K90" i="17"/>
  <c r="P90" i="17" s="1"/>
  <c r="L90" i="17"/>
  <c r="M90" i="17"/>
  <c r="N90" i="17"/>
  <c r="O90" i="17" s="1"/>
  <c r="U90" i="17" s="1"/>
  <c r="W90" i="17"/>
  <c r="AD90" i="17"/>
  <c r="I91" i="17"/>
  <c r="X91" i="17" s="1"/>
  <c r="K91" i="17"/>
  <c r="L91" i="17"/>
  <c r="M91" i="17"/>
  <c r="N91" i="17"/>
  <c r="O91" i="17"/>
  <c r="P91" i="17"/>
  <c r="Q91" i="17"/>
  <c r="W91" i="17"/>
  <c r="AD91" i="17"/>
  <c r="I92" i="17"/>
  <c r="K92" i="17"/>
  <c r="P92" i="17" s="1"/>
  <c r="L92" i="17"/>
  <c r="M92" i="17"/>
  <c r="N92" i="17" s="1"/>
  <c r="O92" i="17" s="1"/>
  <c r="Q92" i="17"/>
  <c r="W92" i="17"/>
  <c r="X92" i="17"/>
  <c r="Y92" i="17" s="1"/>
  <c r="Z92" i="17"/>
  <c r="AD92" i="17"/>
  <c r="I93" i="17"/>
  <c r="Q93" i="17" s="1"/>
  <c r="K93" i="17"/>
  <c r="L93" i="17"/>
  <c r="M93" i="17"/>
  <c r="N93" i="17" s="1"/>
  <c r="O93" i="17" s="1"/>
  <c r="U93" i="17" s="1"/>
  <c r="P93" i="17"/>
  <c r="W93" i="17"/>
  <c r="AD93" i="17"/>
  <c r="I94" i="17"/>
  <c r="Q94" i="17" s="1"/>
  <c r="K94" i="17"/>
  <c r="L94" i="17"/>
  <c r="M94" i="17"/>
  <c r="N94" i="17" s="1"/>
  <c r="O94" i="17" s="1"/>
  <c r="P94" i="17"/>
  <c r="W94" i="17"/>
  <c r="AD94" i="17"/>
  <c r="I95" i="17"/>
  <c r="Q95" i="17" s="1"/>
  <c r="K95" i="17"/>
  <c r="P95" i="17" s="1"/>
  <c r="L95" i="17"/>
  <c r="M95" i="17"/>
  <c r="N95" i="17" s="1"/>
  <c r="O95" i="17" s="1"/>
  <c r="S95" i="17" s="1"/>
  <c r="W95" i="17"/>
  <c r="AD95" i="17"/>
  <c r="I96" i="17"/>
  <c r="Q96" i="17" s="1"/>
  <c r="K96" i="17"/>
  <c r="P96" i="17" s="1"/>
  <c r="L96" i="17"/>
  <c r="M96" i="17"/>
  <c r="N96" i="17" s="1"/>
  <c r="O96" i="17" s="1"/>
  <c r="W96" i="17"/>
  <c r="AD96" i="17"/>
  <c r="I97" i="17"/>
  <c r="Q97" i="17" s="1"/>
  <c r="K97" i="17"/>
  <c r="P97" i="17" s="1"/>
  <c r="L97" i="17"/>
  <c r="M97" i="17"/>
  <c r="N97" i="17" s="1"/>
  <c r="O97" i="17" s="1"/>
  <c r="U97" i="17" s="1"/>
  <c r="W97" i="17"/>
  <c r="X97" i="17"/>
  <c r="Y97" i="17" s="1"/>
  <c r="AD97" i="17"/>
  <c r="I98" i="17"/>
  <c r="K98" i="17"/>
  <c r="P98" i="17" s="1"/>
  <c r="L98" i="17"/>
  <c r="M98" i="17"/>
  <c r="N98" i="17" s="1"/>
  <c r="O98" i="17" s="1"/>
  <c r="W98" i="17"/>
  <c r="AD98" i="17"/>
  <c r="I99" i="17"/>
  <c r="X99" i="17" s="1"/>
  <c r="K99" i="17"/>
  <c r="P99" i="17" s="1"/>
  <c r="L99" i="17"/>
  <c r="M99" i="17"/>
  <c r="N99" i="17" s="1"/>
  <c r="O99" i="17" s="1"/>
  <c r="W99" i="17"/>
  <c r="AD99" i="17"/>
  <c r="I100" i="17"/>
  <c r="X100" i="17" s="1"/>
  <c r="Y100" i="17" s="1"/>
  <c r="K100" i="17"/>
  <c r="L100" i="17"/>
  <c r="M100" i="17"/>
  <c r="N100" i="17" s="1"/>
  <c r="O100" i="17" s="1"/>
  <c r="P100" i="17"/>
  <c r="Q100" i="17"/>
  <c r="S100" i="17"/>
  <c r="U100" i="17"/>
  <c r="W100" i="17"/>
  <c r="AD100" i="17"/>
  <c r="I101" i="17"/>
  <c r="K101" i="17"/>
  <c r="L101" i="17" s="1"/>
  <c r="M101" i="17"/>
  <c r="N101" i="17" s="1"/>
  <c r="O101" i="17" s="1"/>
  <c r="AD101" i="17"/>
  <c r="I102" i="17"/>
  <c r="Q102" i="17" s="1"/>
  <c r="K102" i="17"/>
  <c r="P102" i="17" s="1"/>
  <c r="L102" i="17"/>
  <c r="M102" i="17"/>
  <c r="N102" i="17" s="1"/>
  <c r="O102" i="17" s="1"/>
  <c r="W102" i="17"/>
  <c r="AD102" i="17"/>
  <c r="I103" i="17"/>
  <c r="X103" i="17" s="1"/>
  <c r="K103" i="17"/>
  <c r="P103" i="17" s="1"/>
  <c r="L103" i="17"/>
  <c r="M103" i="17"/>
  <c r="N103" i="17" s="1"/>
  <c r="O103" i="17" s="1"/>
  <c r="W103" i="17"/>
  <c r="AD103" i="17"/>
  <c r="I104" i="17"/>
  <c r="Q104" i="17" s="1"/>
  <c r="K104" i="17"/>
  <c r="P104" i="17" s="1"/>
  <c r="L104" i="17"/>
  <c r="M104" i="17"/>
  <c r="N104" i="17"/>
  <c r="O104" i="17" s="1"/>
  <c r="W104" i="17"/>
  <c r="AD104" i="17"/>
  <c r="I105" i="17"/>
  <c r="K105" i="17"/>
  <c r="P105" i="17" s="1"/>
  <c r="L105" i="17"/>
  <c r="M105" i="17"/>
  <c r="N105" i="17" s="1"/>
  <c r="O105" i="17" s="1"/>
  <c r="U105" i="17" s="1"/>
  <c r="Q105" i="17"/>
  <c r="W105" i="17"/>
  <c r="X105" i="17"/>
  <c r="Z105" i="17" s="1"/>
  <c r="AD105" i="17"/>
  <c r="I106" i="17"/>
  <c r="Q106" i="17" s="1"/>
  <c r="K106" i="17"/>
  <c r="P106" i="17" s="1"/>
  <c r="L106" i="17"/>
  <c r="M106" i="17"/>
  <c r="N106" i="17" s="1"/>
  <c r="O106" i="17" s="1"/>
  <c r="W106" i="17"/>
  <c r="AD106" i="17"/>
  <c r="I107" i="17"/>
  <c r="Q107" i="17" s="1"/>
  <c r="K107" i="17"/>
  <c r="P107" i="17" s="1"/>
  <c r="L107" i="17"/>
  <c r="M107" i="17"/>
  <c r="N107" i="17" s="1"/>
  <c r="O107" i="17" s="1"/>
  <c r="W107" i="17"/>
  <c r="AD107" i="17"/>
  <c r="I108" i="17"/>
  <c r="Q108" i="17" s="1"/>
  <c r="K108" i="17"/>
  <c r="P108" i="17" s="1"/>
  <c r="L108" i="17"/>
  <c r="M108" i="17"/>
  <c r="N108" i="17"/>
  <c r="O108" i="17" s="1"/>
  <c r="W108" i="17"/>
  <c r="AD108" i="17"/>
  <c r="I109" i="17"/>
  <c r="Q109" i="17" s="1"/>
  <c r="K109" i="17"/>
  <c r="P109" i="17" s="1"/>
  <c r="L109" i="17"/>
  <c r="M109" i="17"/>
  <c r="N109" i="17" s="1"/>
  <c r="O109" i="17" s="1"/>
  <c r="U109" i="17" s="1"/>
  <c r="W109" i="17"/>
  <c r="AD109" i="17"/>
  <c r="I110" i="17"/>
  <c r="Q110" i="17" s="1"/>
  <c r="K110" i="17"/>
  <c r="P110" i="17" s="1"/>
  <c r="L110" i="17"/>
  <c r="M110" i="17"/>
  <c r="N110" i="17" s="1"/>
  <c r="O110" i="17" s="1"/>
  <c r="W110" i="17"/>
  <c r="AD110" i="17"/>
  <c r="I111" i="17"/>
  <c r="Q111" i="17" s="1"/>
  <c r="K111" i="17"/>
  <c r="P111" i="17" s="1"/>
  <c r="L111" i="17"/>
  <c r="M111" i="17"/>
  <c r="N111" i="17" s="1"/>
  <c r="O111" i="17" s="1"/>
  <c r="W111" i="17"/>
  <c r="AD111" i="17"/>
  <c r="I112" i="17"/>
  <c r="X112" i="17" s="1"/>
  <c r="Y112" i="17" s="1"/>
  <c r="K112" i="17"/>
  <c r="L112" i="17"/>
  <c r="M112" i="17"/>
  <c r="N112" i="17" s="1"/>
  <c r="O112" i="17" s="1"/>
  <c r="P112" i="17"/>
  <c r="W112" i="17"/>
  <c r="AD112" i="17"/>
  <c r="I113" i="17"/>
  <c r="K113" i="17"/>
  <c r="P113" i="17" s="1"/>
  <c r="L113" i="17"/>
  <c r="M113" i="17"/>
  <c r="N113" i="17" s="1"/>
  <c r="O113" i="17" s="1"/>
  <c r="U113" i="17" s="1"/>
  <c r="AD113" i="17"/>
  <c r="I114" i="17"/>
  <c r="Q114" i="17" s="1"/>
  <c r="K114" i="17"/>
  <c r="P114" i="17" s="1"/>
  <c r="L114" i="17"/>
  <c r="M114" i="17"/>
  <c r="N114" i="17" s="1"/>
  <c r="O114" i="17" s="1"/>
  <c r="W114" i="17"/>
  <c r="AD114" i="17"/>
  <c r="I115" i="17"/>
  <c r="Q115" i="17" s="1"/>
  <c r="K115" i="17"/>
  <c r="P115" i="17" s="1"/>
  <c r="L115" i="17"/>
  <c r="M115" i="17"/>
  <c r="N115" i="17" s="1"/>
  <c r="O115" i="17" s="1"/>
  <c r="W115" i="17"/>
  <c r="AD115" i="17"/>
  <c r="I116" i="17"/>
  <c r="Q116" i="17" s="1"/>
  <c r="K116" i="17"/>
  <c r="P116" i="17" s="1"/>
  <c r="L116" i="17"/>
  <c r="M116" i="17"/>
  <c r="N116" i="17"/>
  <c r="O116" i="17" s="1"/>
  <c r="S116" i="17" s="1"/>
  <c r="W116" i="17"/>
  <c r="AD116" i="17"/>
  <c r="I117" i="17"/>
  <c r="X117" i="17" s="1"/>
  <c r="K117" i="17"/>
  <c r="L117" i="17"/>
  <c r="M117" i="17"/>
  <c r="N117" i="17"/>
  <c r="O117" i="17" s="1"/>
  <c r="P117" i="17"/>
  <c r="W117" i="17"/>
  <c r="AD117" i="17"/>
  <c r="I118" i="17"/>
  <c r="Q118" i="17" s="1"/>
  <c r="K118" i="17"/>
  <c r="P118" i="17" s="1"/>
  <c r="L118" i="17"/>
  <c r="M118" i="17"/>
  <c r="N118" i="17" s="1"/>
  <c r="O118" i="17" s="1"/>
  <c r="W118" i="17"/>
  <c r="AD118" i="17"/>
  <c r="I119" i="17"/>
  <c r="Q119" i="17" s="1"/>
  <c r="K119" i="17"/>
  <c r="P119" i="17" s="1"/>
  <c r="L119" i="17"/>
  <c r="M119" i="17"/>
  <c r="N119" i="17" s="1"/>
  <c r="O119" i="17" s="1"/>
  <c r="W119" i="17"/>
  <c r="AD119" i="17"/>
  <c r="I120" i="17"/>
  <c r="Q120" i="17" s="1"/>
  <c r="K120" i="17"/>
  <c r="P120" i="17" s="1"/>
  <c r="L120" i="17"/>
  <c r="M120" i="17"/>
  <c r="N120" i="17" s="1"/>
  <c r="O120" i="17" s="1"/>
  <c r="W120" i="17"/>
  <c r="AD120" i="17"/>
  <c r="I121" i="17"/>
  <c r="K121" i="17"/>
  <c r="L121" i="17"/>
  <c r="M121" i="17"/>
  <c r="N121" i="17"/>
  <c r="O121" i="17" s="1"/>
  <c r="P121" i="17"/>
  <c r="U121" i="17"/>
  <c r="W121" i="17"/>
  <c r="AD121" i="17"/>
  <c r="I122" i="17"/>
  <c r="K122" i="17"/>
  <c r="L122" i="17"/>
  <c r="M122" i="17"/>
  <c r="N122" i="17" s="1"/>
  <c r="O122" i="17"/>
  <c r="P122" i="17"/>
  <c r="Q122" i="17"/>
  <c r="W122" i="17"/>
  <c r="X122" i="17"/>
  <c r="Z122" i="17" s="1"/>
  <c r="Y122" i="17"/>
  <c r="AD122" i="17"/>
  <c r="I123" i="17"/>
  <c r="K123" i="17"/>
  <c r="L123" i="17"/>
  <c r="M123" i="17"/>
  <c r="N123" i="17"/>
  <c r="O123" i="17" s="1"/>
  <c r="U123" i="17" s="1"/>
  <c r="P123" i="17"/>
  <c r="W123" i="17"/>
  <c r="AD123" i="17"/>
  <c r="I124" i="17"/>
  <c r="K124" i="17"/>
  <c r="P124" i="17" s="1"/>
  <c r="L124" i="17"/>
  <c r="M124" i="17"/>
  <c r="N124" i="17" s="1"/>
  <c r="O124" i="17" s="1"/>
  <c r="Q124" i="17"/>
  <c r="W124" i="17"/>
  <c r="X124" i="17"/>
  <c r="AD124" i="17"/>
  <c r="I125" i="17"/>
  <c r="K125" i="17"/>
  <c r="P125" i="17" s="1"/>
  <c r="L125" i="17"/>
  <c r="M125" i="17"/>
  <c r="N125" i="17"/>
  <c r="O125" i="17" s="1"/>
  <c r="W125" i="17"/>
  <c r="AD125" i="17"/>
  <c r="I126" i="17"/>
  <c r="X126" i="17" s="1"/>
  <c r="K126" i="17"/>
  <c r="P126" i="17" s="1"/>
  <c r="L126" i="17"/>
  <c r="M126" i="17"/>
  <c r="N126" i="17" s="1"/>
  <c r="O126" i="17" s="1"/>
  <c r="W126" i="17"/>
  <c r="AD126" i="17"/>
  <c r="I127" i="17"/>
  <c r="Q127" i="17" s="1"/>
  <c r="K127" i="17"/>
  <c r="L127" i="17"/>
  <c r="M127" i="17"/>
  <c r="N127" i="17"/>
  <c r="O127" i="17" s="1"/>
  <c r="U127" i="17" s="1"/>
  <c r="P127" i="17"/>
  <c r="W127" i="17"/>
  <c r="AD127" i="17"/>
  <c r="I128" i="17"/>
  <c r="K128" i="17"/>
  <c r="P128" i="17" s="1"/>
  <c r="L128" i="17"/>
  <c r="M128" i="17"/>
  <c r="N128" i="17" s="1"/>
  <c r="O128" i="17" s="1"/>
  <c r="AD128" i="17"/>
  <c r="I129" i="17"/>
  <c r="K129" i="17"/>
  <c r="P129" i="17" s="1"/>
  <c r="L129" i="17"/>
  <c r="M129" i="17"/>
  <c r="N129" i="17" s="1"/>
  <c r="O129" i="17" s="1"/>
  <c r="W129" i="17"/>
  <c r="AD129" i="17"/>
  <c r="I130" i="17"/>
  <c r="Q130" i="17" s="1"/>
  <c r="K130" i="17"/>
  <c r="P130" i="17" s="1"/>
  <c r="L130" i="17"/>
  <c r="M130" i="17"/>
  <c r="N130" i="17" s="1"/>
  <c r="O130" i="17" s="1"/>
  <c r="W130" i="17"/>
  <c r="AD130" i="17"/>
  <c r="I131" i="17"/>
  <c r="K131" i="17"/>
  <c r="P131" i="17" s="1"/>
  <c r="L131" i="17"/>
  <c r="M131" i="17"/>
  <c r="N131" i="17" s="1"/>
  <c r="O131" i="17" s="1"/>
  <c r="U131" i="17" s="1"/>
  <c r="Q131" i="17"/>
  <c r="W131" i="17"/>
  <c r="X131" i="17"/>
  <c r="Z131" i="17" s="1"/>
  <c r="AD131" i="17"/>
  <c r="I132" i="17"/>
  <c r="Q132" i="17" s="1"/>
  <c r="K132" i="17"/>
  <c r="P132" i="17" s="1"/>
  <c r="L132" i="17"/>
  <c r="M132" i="17"/>
  <c r="N132" i="17" s="1"/>
  <c r="O132" i="17" s="1"/>
  <c r="W132" i="17"/>
  <c r="X132" i="17"/>
  <c r="Y132" i="17" s="1"/>
  <c r="AD132" i="17"/>
  <c r="I133" i="17"/>
  <c r="X133" i="17" s="1"/>
  <c r="Y133" i="17" s="1"/>
  <c r="K133" i="17"/>
  <c r="P133" i="17" s="1"/>
  <c r="L133" i="17"/>
  <c r="M133" i="17"/>
  <c r="N133" i="17"/>
  <c r="O133" i="17" s="1"/>
  <c r="Q133" i="17"/>
  <c r="U133" i="17"/>
  <c r="W133" i="17"/>
  <c r="Z133" i="17"/>
  <c r="AD133" i="17"/>
  <c r="I134" i="17"/>
  <c r="K134" i="17"/>
  <c r="P134" i="17" s="1"/>
  <c r="L134" i="17"/>
  <c r="M134" i="17"/>
  <c r="N134" i="17" s="1"/>
  <c r="O134" i="17" s="1"/>
  <c r="Q134" i="17"/>
  <c r="W134" i="17"/>
  <c r="X134" i="17"/>
  <c r="Y134" i="17" s="1"/>
  <c r="AD134" i="17"/>
  <c r="I135" i="17"/>
  <c r="Q135" i="17" s="1"/>
  <c r="K135" i="17"/>
  <c r="P135" i="17" s="1"/>
  <c r="L135" i="17"/>
  <c r="M135" i="17"/>
  <c r="N135" i="17" s="1"/>
  <c r="O135" i="17" s="1"/>
  <c r="U135" i="17" s="1"/>
  <c r="W135" i="17"/>
  <c r="X135" i="17"/>
  <c r="Z135" i="17" s="1"/>
  <c r="AD135" i="17"/>
  <c r="I136" i="17"/>
  <c r="Q136" i="17" s="1"/>
  <c r="K136" i="17"/>
  <c r="P136" i="17" s="1"/>
  <c r="L136" i="17"/>
  <c r="M136" i="17"/>
  <c r="N136" i="17" s="1"/>
  <c r="O136" i="17" s="1"/>
  <c r="W136" i="17"/>
  <c r="AD136" i="17"/>
  <c r="I137" i="17"/>
  <c r="Q137" i="17" s="1"/>
  <c r="K137" i="17"/>
  <c r="P137" i="17" s="1"/>
  <c r="L137" i="17"/>
  <c r="M137" i="17"/>
  <c r="N137" i="17" s="1"/>
  <c r="O137" i="17" s="1"/>
  <c r="W137" i="17"/>
  <c r="AD137" i="17"/>
  <c r="I138" i="17"/>
  <c r="X138" i="17" s="1"/>
  <c r="K138" i="17"/>
  <c r="P138" i="17" s="1"/>
  <c r="L138" i="17"/>
  <c r="M138" i="17"/>
  <c r="N138" i="17" s="1"/>
  <c r="O138" i="17" s="1"/>
  <c r="U138" i="17"/>
  <c r="W138" i="17"/>
  <c r="AD138" i="17"/>
  <c r="I139" i="17"/>
  <c r="Q139" i="17" s="1"/>
  <c r="K139" i="17"/>
  <c r="L139" i="17"/>
  <c r="M139" i="17"/>
  <c r="N139" i="17" s="1"/>
  <c r="O139" i="17" s="1"/>
  <c r="P139" i="17"/>
  <c r="W139" i="17"/>
  <c r="AD139" i="17"/>
  <c r="I140" i="17"/>
  <c r="Q140" i="17" s="1"/>
  <c r="K140" i="17"/>
  <c r="P140" i="17" s="1"/>
  <c r="L140" i="17"/>
  <c r="M140" i="17"/>
  <c r="N140" i="17"/>
  <c r="O140" i="17" s="1"/>
  <c r="W140" i="17"/>
  <c r="AD140" i="17"/>
  <c r="I141" i="17"/>
  <c r="X141" i="17" s="1"/>
  <c r="Y141" i="17" s="1"/>
  <c r="K141" i="17"/>
  <c r="P141" i="17" s="1"/>
  <c r="L141" i="17"/>
  <c r="M141" i="17"/>
  <c r="N141" i="17" s="1"/>
  <c r="O141" i="17" s="1"/>
  <c r="W141" i="17"/>
  <c r="AD141" i="17"/>
  <c r="I142" i="17"/>
  <c r="X142" i="17" s="1"/>
  <c r="K142" i="17"/>
  <c r="L142" i="17"/>
  <c r="M142" i="17"/>
  <c r="N142" i="17" s="1"/>
  <c r="O142" i="17" s="1"/>
  <c r="U142" i="17" s="1"/>
  <c r="P142" i="17"/>
  <c r="W142" i="17"/>
  <c r="AD142" i="17"/>
  <c r="I143" i="17"/>
  <c r="Q143" i="17" s="1"/>
  <c r="K143" i="17"/>
  <c r="P143" i="17" s="1"/>
  <c r="L143" i="17"/>
  <c r="M143" i="17"/>
  <c r="N143" i="17" s="1"/>
  <c r="O143" i="17" s="1"/>
  <c r="W143" i="17"/>
  <c r="AD143" i="17"/>
  <c r="I144" i="17"/>
  <c r="Q144" i="17" s="1"/>
  <c r="K144" i="17"/>
  <c r="P144" i="17" s="1"/>
  <c r="L144" i="17"/>
  <c r="M144" i="17"/>
  <c r="N144" i="17" s="1"/>
  <c r="O144" i="17" s="1"/>
  <c r="W144" i="17"/>
  <c r="AD144" i="17"/>
  <c r="I145" i="17"/>
  <c r="X145" i="17" s="1"/>
  <c r="Y145" i="17" s="1"/>
  <c r="K145" i="17"/>
  <c r="P145" i="17" s="1"/>
  <c r="L145" i="17"/>
  <c r="M145" i="17"/>
  <c r="N145" i="17" s="1"/>
  <c r="O145" i="17" s="1"/>
  <c r="U145" i="17" s="1"/>
  <c r="W145" i="17"/>
  <c r="AD145" i="17"/>
  <c r="I146" i="17"/>
  <c r="Q146" i="17" s="1"/>
  <c r="K146" i="17"/>
  <c r="P146" i="17" s="1"/>
  <c r="M146" i="17"/>
  <c r="N146" i="17" s="1"/>
  <c r="O146" i="17" s="1"/>
  <c r="U146" i="17" s="1"/>
  <c r="AD146" i="17"/>
  <c r="I147" i="17"/>
  <c r="Q147" i="17" s="1"/>
  <c r="K147" i="17"/>
  <c r="P147" i="17" s="1"/>
  <c r="L147" i="17"/>
  <c r="M147" i="17"/>
  <c r="N147" i="17"/>
  <c r="O147" i="17" s="1"/>
  <c r="U147" i="17" s="1"/>
  <c r="W147" i="17"/>
  <c r="AD147" i="17"/>
  <c r="I148" i="17"/>
  <c r="Q148" i="17" s="1"/>
  <c r="K148" i="17"/>
  <c r="P148" i="17" s="1"/>
  <c r="L148" i="17"/>
  <c r="M148" i="17"/>
  <c r="N148" i="17" s="1"/>
  <c r="O148" i="17" s="1"/>
  <c r="W148" i="17"/>
  <c r="AD148" i="17"/>
  <c r="I149" i="17"/>
  <c r="K149" i="17"/>
  <c r="P149" i="17" s="1"/>
  <c r="L149" i="17"/>
  <c r="M149" i="17"/>
  <c r="N149" i="17" s="1"/>
  <c r="O149" i="17" s="1"/>
  <c r="Q149" i="17"/>
  <c r="W149" i="17"/>
  <c r="X149" i="17"/>
  <c r="Y149" i="17" s="1"/>
  <c r="Z149" i="17"/>
  <c r="AD149" i="17"/>
  <c r="I150" i="17"/>
  <c r="Q150" i="17" s="1"/>
  <c r="K150" i="17"/>
  <c r="P150" i="17" s="1"/>
  <c r="L150" i="17"/>
  <c r="M150" i="17"/>
  <c r="N150" i="17" s="1"/>
  <c r="O150" i="17" s="1"/>
  <c r="W150" i="17"/>
  <c r="X150" i="17"/>
  <c r="Y150" i="17" s="1"/>
  <c r="AD150" i="17"/>
  <c r="I151" i="17"/>
  <c r="Q151" i="17" s="1"/>
  <c r="K151" i="17"/>
  <c r="P151" i="17" s="1"/>
  <c r="L151" i="17"/>
  <c r="M151" i="17"/>
  <c r="N151" i="17" s="1"/>
  <c r="O151" i="17" s="1"/>
  <c r="U151" i="17" s="1"/>
  <c r="W151" i="17"/>
  <c r="AD151" i="17"/>
  <c r="I152" i="17"/>
  <c r="Q152" i="17" s="1"/>
  <c r="K152" i="17"/>
  <c r="P152" i="17" s="1"/>
  <c r="M152" i="17"/>
  <c r="N152" i="17" s="1"/>
  <c r="O152" i="17" s="1"/>
  <c r="U152" i="17" s="1"/>
  <c r="AD152" i="17"/>
  <c r="I153" i="17"/>
  <c r="X153" i="17" s="1"/>
  <c r="Y153" i="17" s="1"/>
  <c r="K153" i="17"/>
  <c r="P153" i="17" s="1"/>
  <c r="L153" i="17"/>
  <c r="M153" i="17"/>
  <c r="N153" i="17"/>
  <c r="O153" i="17" s="1"/>
  <c r="W153" i="17"/>
  <c r="AD153" i="17"/>
  <c r="I154" i="17"/>
  <c r="Q154" i="17" s="1"/>
  <c r="K154" i="17"/>
  <c r="P154" i="17" s="1"/>
  <c r="L154" i="17"/>
  <c r="M154" i="17"/>
  <c r="N154" i="17" s="1"/>
  <c r="O154" i="17" s="1"/>
  <c r="U154" i="17" s="1"/>
  <c r="W154" i="17"/>
  <c r="X154" i="17"/>
  <c r="Y154" i="17" s="1"/>
  <c r="AD154" i="17"/>
  <c r="I155" i="17"/>
  <c r="X155" i="17" s="1"/>
  <c r="K155" i="17"/>
  <c r="P155" i="17" s="1"/>
  <c r="L155" i="17"/>
  <c r="M155" i="17"/>
  <c r="N155" i="17"/>
  <c r="O155" i="17" s="1"/>
  <c r="W155" i="17"/>
  <c r="AD155" i="17"/>
  <c r="I156" i="17"/>
  <c r="Q156" i="17" s="1"/>
  <c r="K156" i="17"/>
  <c r="P156" i="17" s="1"/>
  <c r="L156" i="17"/>
  <c r="M156" i="17"/>
  <c r="N156" i="17" s="1"/>
  <c r="O156" i="17" s="1"/>
  <c r="W156" i="17"/>
  <c r="X156" i="17"/>
  <c r="Y156" i="17" s="1"/>
  <c r="AD156" i="17"/>
  <c r="I157" i="17"/>
  <c r="X157" i="17" s="1"/>
  <c r="Z157" i="17" s="1"/>
  <c r="K157" i="17"/>
  <c r="P157" i="17" s="1"/>
  <c r="L157" i="17"/>
  <c r="M157" i="17"/>
  <c r="N157" i="17" s="1"/>
  <c r="O157" i="17" s="1"/>
  <c r="U157" i="17" s="1"/>
  <c r="W157" i="17"/>
  <c r="AD157" i="17"/>
  <c r="I158" i="17"/>
  <c r="X158" i="17" s="1"/>
  <c r="K158" i="17"/>
  <c r="L158" i="17"/>
  <c r="M158" i="17"/>
  <c r="N158" i="17" s="1"/>
  <c r="O158" i="17" s="1"/>
  <c r="P158" i="17"/>
  <c r="Q158" i="17"/>
  <c r="W158" i="17"/>
  <c r="AD158" i="17"/>
  <c r="I159" i="17"/>
  <c r="Q159" i="17" s="1"/>
  <c r="K159" i="17"/>
  <c r="P159" i="17" s="1"/>
  <c r="L159" i="17"/>
  <c r="M159" i="17"/>
  <c r="N159" i="17"/>
  <c r="O159" i="17" s="1"/>
  <c r="W159" i="17"/>
  <c r="X159" i="17"/>
  <c r="Z159" i="17" s="1"/>
  <c r="AD159" i="17"/>
  <c r="I160" i="17"/>
  <c r="Q160" i="17" s="1"/>
  <c r="K160" i="17"/>
  <c r="P160" i="17" s="1"/>
  <c r="L160" i="17"/>
  <c r="M160" i="17"/>
  <c r="N160" i="17" s="1"/>
  <c r="O160" i="17" s="1"/>
  <c r="W160" i="17"/>
  <c r="AD160" i="17"/>
  <c r="I161" i="17"/>
  <c r="K161" i="17"/>
  <c r="P161" i="17" s="1"/>
  <c r="M161" i="17"/>
  <c r="N161" i="17" s="1"/>
  <c r="O161" i="17" s="1"/>
  <c r="U161" i="17" s="1"/>
  <c r="AD161" i="17"/>
  <c r="I162" i="17"/>
  <c r="Q162" i="17" s="1"/>
  <c r="K162" i="17"/>
  <c r="L162" i="17"/>
  <c r="M162" i="17"/>
  <c r="N162" i="17" s="1"/>
  <c r="O162" i="17" s="1"/>
  <c r="P162" i="17"/>
  <c r="W162" i="17"/>
  <c r="AD162" i="17"/>
  <c r="I163" i="17"/>
  <c r="Q163" i="17" s="1"/>
  <c r="K163" i="17"/>
  <c r="P163" i="17" s="1"/>
  <c r="L163" i="17"/>
  <c r="M163" i="17"/>
  <c r="N163" i="17" s="1"/>
  <c r="O163" i="17" s="1"/>
  <c r="W163" i="17"/>
  <c r="AD163" i="17"/>
  <c r="I164" i="17"/>
  <c r="Q164" i="17" s="1"/>
  <c r="K164" i="17"/>
  <c r="P164" i="17" s="1"/>
  <c r="L164" i="17"/>
  <c r="M164" i="17"/>
  <c r="N164" i="17" s="1"/>
  <c r="O164" i="17" s="1"/>
  <c r="W164" i="17"/>
  <c r="AD164" i="17"/>
  <c r="I165" i="17"/>
  <c r="X165" i="17" s="1"/>
  <c r="Z165" i="17" s="1"/>
  <c r="K165" i="17"/>
  <c r="P165" i="17" s="1"/>
  <c r="L165" i="17"/>
  <c r="M165" i="17"/>
  <c r="N165" i="17"/>
  <c r="O165" i="17" s="1"/>
  <c r="W165" i="17"/>
  <c r="AD165" i="17"/>
  <c r="I166" i="17"/>
  <c r="X166" i="17" s="1"/>
  <c r="K166" i="17"/>
  <c r="P166" i="17" s="1"/>
  <c r="L166" i="17"/>
  <c r="M166" i="17"/>
  <c r="N166" i="17" s="1"/>
  <c r="O166" i="17" s="1"/>
  <c r="Q166" i="17"/>
  <c r="W166" i="17"/>
  <c r="AD166" i="17"/>
  <c r="I167" i="17"/>
  <c r="Q167" i="17" s="1"/>
  <c r="K167" i="17"/>
  <c r="P167" i="17" s="1"/>
  <c r="L167" i="17"/>
  <c r="M167" i="17"/>
  <c r="N167" i="17" s="1"/>
  <c r="O167" i="17" s="1"/>
  <c r="W167" i="17"/>
  <c r="AD167" i="17"/>
  <c r="I168" i="17"/>
  <c r="Q168" i="17" s="1"/>
  <c r="K168" i="17"/>
  <c r="P168" i="17" s="1"/>
  <c r="L168" i="17"/>
  <c r="M168" i="17"/>
  <c r="N168" i="17" s="1"/>
  <c r="O168" i="17" s="1"/>
  <c r="W168" i="17"/>
  <c r="X168" i="17"/>
  <c r="Y168" i="17" s="1"/>
  <c r="Z168" i="17"/>
  <c r="AD168" i="17"/>
  <c r="I169" i="17"/>
  <c r="X169" i="17" s="1"/>
  <c r="Z169" i="17" s="1"/>
  <c r="K169" i="17"/>
  <c r="P169" i="17" s="1"/>
  <c r="L169" i="17"/>
  <c r="M169" i="17"/>
  <c r="N169" i="17"/>
  <c r="O169" i="17" s="1"/>
  <c r="U169" i="17"/>
  <c r="W169" i="17"/>
  <c r="AD169" i="17"/>
  <c r="I170" i="17"/>
  <c r="Q170" i="17" s="1"/>
  <c r="K170" i="17"/>
  <c r="P170" i="17" s="1"/>
  <c r="L170" i="17"/>
  <c r="M170" i="17"/>
  <c r="N170" i="17" s="1"/>
  <c r="O170" i="17" s="1"/>
  <c r="W170" i="17"/>
  <c r="AD170" i="17"/>
  <c r="I171" i="17"/>
  <c r="Q171" i="17" s="1"/>
  <c r="K171" i="17"/>
  <c r="P171" i="17" s="1"/>
  <c r="L171" i="17"/>
  <c r="M171" i="17"/>
  <c r="N171" i="17"/>
  <c r="O171" i="17"/>
  <c r="W171" i="17"/>
  <c r="AD171" i="17"/>
  <c r="I172" i="17"/>
  <c r="Q172" i="17" s="1"/>
  <c r="K172" i="17"/>
  <c r="P172" i="17" s="1"/>
  <c r="L172" i="17"/>
  <c r="M172" i="17"/>
  <c r="N172" i="17"/>
  <c r="O172" i="17" s="1"/>
  <c r="U172" i="17" s="1"/>
  <c r="W172" i="17"/>
  <c r="AD172" i="17"/>
  <c r="I173" i="17"/>
  <c r="K173" i="17"/>
  <c r="P173" i="17" s="1"/>
  <c r="L173" i="17"/>
  <c r="M173" i="17"/>
  <c r="N173" i="17" s="1"/>
  <c r="O173" i="17" s="1"/>
  <c r="Q173" i="17"/>
  <c r="W173" i="17"/>
  <c r="X173" i="17"/>
  <c r="Y173" i="17" s="1"/>
  <c r="AD173" i="17"/>
  <c r="I174" i="17"/>
  <c r="Q174" i="17" s="1"/>
  <c r="K174" i="17"/>
  <c r="P174" i="17" s="1"/>
  <c r="L174" i="17"/>
  <c r="M174" i="17"/>
  <c r="N174" i="17" s="1"/>
  <c r="O174" i="17" s="1"/>
  <c r="U174" i="17" s="1"/>
  <c r="W174" i="17"/>
  <c r="AD174" i="17"/>
  <c r="I175" i="17"/>
  <c r="Q175" i="17" s="1"/>
  <c r="K175" i="17"/>
  <c r="P175" i="17" s="1"/>
  <c r="L175" i="17"/>
  <c r="M175" i="17"/>
  <c r="N175" i="17" s="1"/>
  <c r="O175" i="17" s="1"/>
  <c r="W175" i="17"/>
  <c r="AD175" i="17"/>
  <c r="I176" i="17"/>
  <c r="Q176" i="17" s="1"/>
  <c r="K176" i="17"/>
  <c r="P176" i="17" s="1"/>
  <c r="M176" i="17"/>
  <c r="N176" i="17" s="1"/>
  <c r="O176" i="17" s="1"/>
  <c r="U176" i="17" s="1"/>
  <c r="AD176" i="17"/>
  <c r="I177" i="17"/>
  <c r="X177" i="17" s="1"/>
  <c r="Z177" i="17" s="1"/>
  <c r="K177" i="17"/>
  <c r="P177" i="17" s="1"/>
  <c r="L177" i="17"/>
  <c r="M177" i="17"/>
  <c r="N177" i="17" s="1"/>
  <c r="O177" i="17" s="1"/>
  <c r="W177" i="17"/>
  <c r="AD177" i="17"/>
  <c r="I178" i="17"/>
  <c r="X178" i="17" s="1"/>
  <c r="K178" i="17"/>
  <c r="L178" i="17"/>
  <c r="M178" i="17"/>
  <c r="N178" i="17" s="1"/>
  <c r="O178" i="17" s="1"/>
  <c r="P178" i="17"/>
  <c r="Q178" i="17"/>
  <c r="W178" i="17"/>
  <c r="AD178" i="17"/>
  <c r="I179" i="17"/>
  <c r="Q179" i="17" s="1"/>
  <c r="K179" i="17"/>
  <c r="P179" i="17" s="1"/>
  <c r="L179" i="17"/>
  <c r="M179" i="17"/>
  <c r="N179" i="17"/>
  <c r="O179" i="17" s="1"/>
  <c r="W179" i="17"/>
  <c r="AD179" i="17"/>
  <c r="I180" i="17"/>
  <c r="Q180" i="17" s="1"/>
  <c r="K180" i="17"/>
  <c r="P180" i="17" s="1"/>
  <c r="L180" i="17"/>
  <c r="M180" i="17"/>
  <c r="N180" i="17"/>
  <c r="O180" i="17" s="1"/>
  <c r="U180" i="17" s="1"/>
  <c r="W180" i="17"/>
  <c r="AD180" i="17"/>
  <c r="I181" i="17"/>
  <c r="X181" i="17" s="1"/>
  <c r="Y181" i="17" s="1"/>
  <c r="K181" i="17"/>
  <c r="P181" i="17" s="1"/>
  <c r="L181" i="17"/>
  <c r="M181" i="17"/>
  <c r="N181" i="17" s="1"/>
  <c r="O181" i="17" s="1"/>
  <c r="U181" i="17" s="1"/>
  <c r="W181" i="17"/>
  <c r="AD181" i="17"/>
  <c r="I182" i="17"/>
  <c r="X182" i="17" s="1"/>
  <c r="K182" i="17"/>
  <c r="P182" i="17" s="1"/>
  <c r="L182" i="17"/>
  <c r="M182" i="17"/>
  <c r="N182" i="17" s="1"/>
  <c r="O182" i="17" s="1"/>
  <c r="W182" i="17"/>
  <c r="AD182" i="17"/>
  <c r="I183" i="17"/>
  <c r="Q183" i="17" s="1"/>
  <c r="K183" i="17"/>
  <c r="P183" i="17" s="1"/>
  <c r="L183" i="17"/>
  <c r="M183" i="17"/>
  <c r="N183" i="17"/>
  <c r="O183" i="17"/>
  <c r="U183" i="17"/>
  <c r="W183" i="17"/>
  <c r="X183" i="17"/>
  <c r="Z183" i="17" s="1"/>
  <c r="AD183" i="17"/>
  <c r="I184" i="17"/>
  <c r="X184" i="17" s="1"/>
  <c r="K184" i="17"/>
  <c r="L184" i="17"/>
  <c r="M184" i="17"/>
  <c r="N184" i="17" s="1"/>
  <c r="O184" i="17" s="1"/>
  <c r="P184" i="17"/>
  <c r="W184" i="17"/>
  <c r="AD184" i="17"/>
  <c r="I185" i="17"/>
  <c r="X185" i="17" s="1"/>
  <c r="K185" i="17"/>
  <c r="P185" i="17" s="1"/>
  <c r="L185" i="17"/>
  <c r="M185" i="17"/>
  <c r="N185" i="17" s="1"/>
  <c r="O185" i="17" s="1"/>
  <c r="W185" i="17"/>
  <c r="AD185" i="17"/>
  <c r="I186" i="17"/>
  <c r="Q186" i="17" s="1"/>
  <c r="K186" i="17"/>
  <c r="P186" i="17" s="1"/>
  <c r="L186" i="17"/>
  <c r="M186" i="17"/>
  <c r="N186" i="17" s="1"/>
  <c r="O186" i="17" s="1"/>
  <c r="W186" i="17"/>
  <c r="AD186" i="17"/>
  <c r="I187" i="17"/>
  <c r="X187" i="17" s="1"/>
  <c r="K187" i="17"/>
  <c r="P187" i="17" s="1"/>
  <c r="L187" i="17"/>
  <c r="M187" i="17"/>
  <c r="N187" i="17"/>
  <c r="O187" i="17" s="1"/>
  <c r="Q187" i="17"/>
  <c r="W187" i="17"/>
  <c r="AD187" i="17"/>
  <c r="I188" i="17"/>
  <c r="Q188" i="17" s="1"/>
  <c r="K188" i="17"/>
  <c r="P188" i="17" s="1"/>
  <c r="L188" i="17"/>
  <c r="M188" i="17"/>
  <c r="N188" i="17" s="1"/>
  <c r="O188" i="17" s="1"/>
  <c r="W188" i="17"/>
  <c r="AD188" i="17"/>
  <c r="I189" i="17"/>
  <c r="X189" i="17" s="1"/>
  <c r="K189" i="17"/>
  <c r="P189" i="17" s="1"/>
  <c r="L189" i="17"/>
  <c r="M189" i="17"/>
  <c r="N189" i="17" s="1"/>
  <c r="O189" i="17" s="1"/>
  <c r="W189" i="17"/>
  <c r="AD189" i="17"/>
  <c r="I190" i="17"/>
  <c r="Q190" i="17" s="1"/>
  <c r="K190" i="17"/>
  <c r="P190" i="17" s="1"/>
  <c r="L190" i="17"/>
  <c r="M190" i="17"/>
  <c r="N190" i="17" s="1"/>
  <c r="O190" i="17" s="1"/>
  <c r="W190" i="17"/>
  <c r="AD190" i="17"/>
  <c r="I191" i="17"/>
  <c r="K191" i="17"/>
  <c r="P191" i="17" s="1"/>
  <c r="M191" i="17"/>
  <c r="N191" i="17" s="1"/>
  <c r="O191" i="17" s="1"/>
  <c r="U191" i="17" s="1"/>
  <c r="AD191" i="17"/>
  <c r="I192" i="17"/>
  <c r="Q192" i="17" s="1"/>
  <c r="K192" i="17"/>
  <c r="P192" i="17" s="1"/>
  <c r="L192" i="17"/>
  <c r="M192" i="17"/>
  <c r="N192" i="17" s="1"/>
  <c r="O192" i="17" s="1"/>
  <c r="W192" i="17"/>
  <c r="AD192" i="17"/>
  <c r="I193" i="17"/>
  <c r="Q193" i="17" s="1"/>
  <c r="K193" i="17"/>
  <c r="P193" i="17" s="1"/>
  <c r="L193" i="17"/>
  <c r="M193" i="17"/>
  <c r="N193" i="17" s="1"/>
  <c r="O193" i="17" s="1"/>
  <c r="W193" i="17"/>
  <c r="AD193" i="17"/>
  <c r="I194" i="17"/>
  <c r="Q194" i="17" s="1"/>
  <c r="K194" i="17"/>
  <c r="L194" i="17"/>
  <c r="M194" i="17"/>
  <c r="N194" i="17" s="1"/>
  <c r="O194" i="17" s="1"/>
  <c r="P194" i="17"/>
  <c r="W194" i="17"/>
  <c r="X194" i="17"/>
  <c r="Y194" i="17" s="1"/>
  <c r="AD194" i="17"/>
  <c r="I203" i="17"/>
  <c r="Q203" i="17" s="1"/>
  <c r="K203" i="17"/>
  <c r="P203" i="17" s="1"/>
  <c r="L203" i="17"/>
  <c r="M203" i="17"/>
  <c r="N203" i="17" s="1"/>
  <c r="O203" i="17" s="1"/>
  <c r="U203" i="17" s="1"/>
  <c r="W203" i="17"/>
  <c r="AD203" i="17"/>
  <c r="I204" i="17"/>
  <c r="Q204" i="17" s="1"/>
  <c r="K204" i="17"/>
  <c r="P204" i="17" s="1"/>
  <c r="M204" i="17"/>
  <c r="N204" i="17" s="1"/>
  <c r="O204" i="17" s="1"/>
  <c r="AD204" i="17"/>
  <c r="I205" i="17"/>
  <c r="Q205" i="17" s="1"/>
  <c r="K205" i="17"/>
  <c r="P205" i="17" s="1"/>
  <c r="L205" i="17"/>
  <c r="M205" i="17"/>
  <c r="N205" i="17" s="1"/>
  <c r="O205" i="17" s="1"/>
  <c r="W205" i="17"/>
  <c r="AD205" i="17"/>
  <c r="I206" i="17"/>
  <c r="Q206" i="17" s="1"/>
  <c r="K206" i="17"/>
  <c r="P206" i="17" s="1"/>
  <c r="L206" i="17"/>
  <c r="M206" i="17"/>
  <c r="N206" i="17" s="1"/>
  <c r="O206" i="17" s="1"/>
  <c r="W206" i="17"/>
  <c r="AD206" i="17"/>
  <c r="I207" i="17"/>
  <c r="Q207" i="17" s="1"/>
  <c r="K207" i="17"/>
  <c r="P207" i="17" s="1"/>
  <c r="L207" i="17"/>
  <c r="M207" i="17"/>
  <c r="N207" i="17" s="1"/>
  <c r="O207" i="17" s="1"/>
  <c r="W207" i="17"/>
  <c r="AD207" i="17"/>
  <c r="I208" i="17"/>
  <c r="X208" i="17" s="1"/>
  <c r="K208" i="17"/>
  <c r="P208" i="17" s="1"/>
  <c r="L208" i="17"/>
  <c r="M208" i="17"/>
  <c r="N208" i="17"/>
  <c r="O208" i="17"/>
  <c r="U208" i="17" s="1"/>
  <c r="W208" i="17"/>
  <c r="AD208" i="17"/>
  <c r="I209" i="17"/>
  <c r="K209" i="17"/>
  <c r="L209" i="17"/>
  <c r="M209" i="17"/>
  <c r="N209" i="17"/>
  <c r="O209" i="17"/>
  <c r="P209" i="17"/>
  <c r="Q209" i="17"/>
  <c r="W209" i="17"/>
  <c r="X209" i="17"/>
  <c r="Y209" i="17" s="1"/>
  <c r="AD209" i="17"/>
  <c r="AD10" i="17"/>
  <c r="AD11" i="17"/>
  <c r="AD12" i="17"/>
  <c r="AD13" i="17"/>
  <c r="AD14" i="17"/>
  <c r="AD15" i="17"/>
  <c r="AD16" i="17"/>
  <c r="AD17" i="17"/>
  <c r="AD18" i="17"/>
  <c r="AD19" i="17"/>
  <c r="AD20" i="17"/>
  <c r="AD210" i="17"/>
  <c r="AD9" i="17"/>
  <c r="Q155" i="17" l="1"/>
  <c r="L152" i="17"/>
  <c r="Y198" i="17"/>
  <c r="Z198" i="17"/>
  <c r="Z187" i="17"/>
  <c r="Y187" i="17"/>
  <c r="X203" i="17"/>
  <c r="Y203" i="17" s="1"/>
  <c r="X174" i="17"/>
  <c r="X192" i="17"/>
  <c r="X188" i="17"/>
  <c r="X196" i="17"/>
  <c r="X201" i="17"/>
  <c r="Y201" i="17" s="1"/>
  <c r="Y183" i="17"/>
  <c r="Q182" i="17"/>
  <c r="S182" i="17" s="1"/>
  <c r="T182" i="17" s="1"/>
  <c r="X197" i="17"/>
  <c r="Y197" i="17" s="1"/>
  <c r="Z155" i="17"/>
  <c r="Y155" i="17"/>
  <c r="X160" i="17"/>
  <c r="Y160" i="17" s="1"/>
  <c r="Q142" i="17"/>
  <c r="X143" i="17"/>
  <c r="Q126" i="17"/>
  <c r="X106" i="17"/>
  <c r="Y106" i="17" s="1"/>
  <c r="S119" i="17"/>
  <c r="X96" i="17"/>
  <c r="Y96" i="17" s="1"/>
  <c r="Z100" i="17"/>
  <c r="Q99" i="17"/>
  <c r="Y105" i="17"/>
  <c r="X102" i="17"/>
  <c r="Z102" i="17" s="1"/>
  <c r="X80" i="17"/>
  <c r="Y80" i="17" s="1"/>
  <c r="Q53" i="17"/>
  <c r="X60" i="17"/>
  <c r="S67" i="17"/>
  <c r="T67" i="17" s="1"/>
  <c r="Q62" i="17"/>
  <c r="Q56" i="17"/>
  <c r="X46" i="17"/>
  <c r="X54" i="17"/>
  <c r="Z54" i="17" s="1"/>
  <c r="X58" i="17"/>
  <c r="Y58" i="17" s="1"/>
  <c r="X49" i="17"/>
  <c r="Y49" i="17" s="1"/>
  <c r="Q32" i="17"/>
  <c r="Q26" i="17"/>
  <c r="X24" i="17"/>
  <c r="Y24" i="17" s="1"/>
  <c r="Z97" i="17"/>
  <c r="Z156" i="17"/>
  <c r="Z106" i="17"/>
  <c r="Z150" i="17"/>
  <c r="Y45" i="17"/>
  <c r="Y34" i="17"/>
  <c r="Z209" i="17"/>
  <c r="Y177" i="17"/>
  <c r="Z134" i="17"/>
  <c r="S132" i="17"/>
  <c r="T132" i="17" s="1"/>
  <c r="Z80" i="17"/>
  <c r="S107" i="17"/>
  <c r="T107" i="17" s="1"/>
  <c r="S204" i="17"/>
  <c r="L204" i="17"/>
  <c r="L191" i="17"/>
  <c r="Q191" i="17"/>
  <c r="L176" i="17"/>
  <c r="L161" i="17"/>
  <c r="Q161" i="17"/>
  <c r="L146" i="17"/>
  <c r="Q128" i="17"/>
  <c r="T128" i="17" s="1"/>
  <c r="P101" i="17"/>
  <c r="Q101" i="17" s="1"/>
  <c r="S101" i="17" s="1"/>
  <c r="T101" i="17" s="1"/>
  <c r="Q87" i="17"/>
  <c r="S87" i="17" s="1"/>
  <c r="V87" i="17" s="1"/>
  <c r="L73" i="17"/>
  <c r="Q73" i="17"/>
  <c r="L61" i="17"/>
  <c r="Q61" i="17"/>
  <c r="Q51" i="17"/>
  <c r="Q42" i="17"/>
  <c r="S42" i="17" s="1"/>
  <c r="L42" i="17"/>
  <c r="L21" i="17"/>
  <c r="U202" i="17"/>
  <c r="U198" i="17"/>
  <c r="S198" i="17"/>
  <c r="T198" i="17" s="1"/>
  <c r="S199" i="17"/>
  <c r="T199" i="17"/>
  <c r="U199" i="17"/>
  <c r="S195" i="17"/>
  <c r="T195" i="17" s="1"/>
  <c r="U195" i="17"/>
  <c r="V195" i="17"/>
  <c r="Y202" i="17"/>
  <c r="Z202" i="17"/>
  <c r="S200" i="17"/>
  <c r="T200" i="17"/>
  <c r="U200" i="17"/>
  <c r="S201" i="17"/>
  <c r="S196" i="17"/>
  <c r="T196" i="17" s="1"/>
  <c r="S197" i="17"/>
  <c r="T197" i="17"/>
  <c r="U197" i="17"/>
  <c r="V197" i="17"/>
  <c r="Q202" i="17"/>
  <c r="S202" i="17" s="1"/>
  <c r="U201" i="17"/>
  <c r="Z200" i="17"/>
  <c r="U196" i="17"/>
  <c r="Z195" i="17"/>
  <c r="Z197" i="17"/>
  <c r="S108" i="17"/>
  <c r="U108" i="17"/>
  <c r="Z81" i="17"/>
  <c r="Y81" i="17"/>
  <c r="Y32" i="17"/>
  <c r="Z32" i="17"/>
  <c r="Y178" i="17"/>
  <c r="Z178" i="17"/>
  <c r="Y56" i="17"/>
  <c r="Z56" i="17"/>
  <c r="S81" i="17"/>
  <c r="T81" i="17" s="1"/>
  <c r="U81" i="17"/>
  <c r="Y126" i="17"/>
  <c r="Z126" i="17"/>
  <c r="Y99" i="17"/>
  <c r="Z99" i="17"/>
  <c r="U43" i="17"/>
  <c r="V43" i="17" s="1"/>
  <c r="S43" i="17"/>
  <c r="T43" i="17" s="1"/>
  <c r="Y158" i="17"/>
  <c r="Z158" i="17"/>
  <c r="Y138" i="17"/>
  <c r="Z138" i="17"/>
  <c r="Z182" i="17"/>
  <c r="Y182" i="17"/>
  <c r="S36" i="17"/>
  <c r="T36" i="17" s="1"/>
  <c r="U119" i="17"/>
  <c r="V119" i="17" s="1"/>
  <c r="S91" i="17"/>
  <c r="T91" i="17" s="1"/>
  <c r="T100" i="17"/>
  <c r="S79" i="17"/>
  <c r="T79" i="17" s="1"/>
  <c r="S176" i="17"/>
  <c r="V176" i="17" s="1"/>
  <c r="S137" i="17"/>
  <c r="T137" i="17" s="1"/>
  <c r="S133" i="17"/>
  <c r="V133" i="17" s="1"/>
  <c r="X108" i="17"/>
  <c r="X107" i="17"/>
  <c r="X93" i="17"/>
  <c r="S209" i="17"/>
  <c r="Q138" i="17"/>
  <c r="S72" i="17"/>
  <c r="T72" i="17" s="1"/>
  <c r="X36" i="17"/>
  <c r="Y36" i="17" s="1"/>
  <c r="Z112" i="17"/>
  <c r="X109" i="17"/>
  <c r="T86" i="17"/>
  <c r="X84" i="17"/>
  <c r="X69" i="17"/>
  <c r="V100" i="17"/>
  <c r="X206" i="17"/>
  <c r="Q185" i="17"/>
  <c r="Z181" i="17"/>
  <c r="X180" i="17"/>
  <c r="X170" i="17"/>
  <c r="X163" i="17"/>
  <c r="Z145" i="17"/>
  <c r="X136" i="17"/>
  <c r="Z136" i="17" s="1"/>
  <c r="X119" i="17"/>
  <c r="U107" i="17"/>
  <c r="X94" i="17"/>
  <c r="Q77" i="17"/>
  <c r="S77" i="17" s="1"/>
  <c r="X74" i="17"/>
  <c r="Y74" i="17" s="1"/>
  <c r="X70" i="17"/>
  <c r="X68" i="17"/>
  <c r="Q29" i="17"/>
  <c r="S29" i="17" s="1"/>
  <c r="X22" i="17"/>
  <c r="X205" i="17"/>
  <c r="X162" i="17"/>
  <c r="X151" i="17"/>
  <c r="T204" i="17"/>
  <c r="Z194" i="17"/>
  <c r="X171" i="17"/>
  <c r="Y157" i="17"/>
  <c r="X118" i="17"/>
  <c r="S93" i="17"/>
  <c r="T93" i="17" s="1"/>
  <c r="S203" i="17"/>
  <c r="T203" i="17" s="1"/>
  <c r="X167" i="17"/>
  <c r="Z167" i="17" s="1"/>
  <c r="Y159" i="17"/>
  <c r="S150" i="17"/>
  <c r="X114" i="17"/>
  <c r="X78" i="17"/>
  <c r="Z78" i="17" s="1"/>
  <c r="S60" i="17"/>
  <c r="T60" i="17" s="1"/>
  <c r="Y57" i="17"/>
  <c r="Q55" i="17"/>
  <c r="S55" i="17" s="1"/>
  <c r="X48" i="17"/>
  <c r="X30" i="17"/>
  <c r="Q181" i="17"/>
  <c r="S181" i="17" s="1"/>
  <c r="X172" i="17"/>
  <c r="Y172" i="17" s="1"/>
  <c r="S152" i="17"/>
  <c r="V152" i="17" s="1"/>
  <c r="W152" i="17" s="1"/>
  <c r="S144" i="17"/>
  <c r="Q141" i="17"/>
  <c r="X130" i="17"/>
  <c r="X120" i="17"/>
  <c r="X115" i="17"/>
  <c r="S94" i="17"/>
  <c r="X90" i="17"/>
  <c r="Z90" i="17" s="1"/>
  <c r="Q89" i="17"/>
  <c r="S89" i="17" s="1"/>
  <c r="V89" i="17" s="1"/>
  <c r="X71" i="17"/>
  <c r="Z71" i="17" s="1"/>
  <c r="Z58" i="17"/>
  <c r="Q41" i="17"/>
  <c r="S41" i="17" s="1"/>
  <c r="X37" i="17"/>
  <c r="X207" i="17"/>
  <c r="X190" i="17"/>
  <c r="Q153" i="17"/>
  <c r="S153" i="17" s="1"/>
  <c r="Q65" i="17"/>
  <c r="S65" i="17" s="1"/>
  <c r="T65" i="17" s="1"/>
  <c r="Q31" i="17"/>
  <c r="S31" i="17" s="1"/>
  <c r="T31" i="17" s="1"/>
  <c r="Z27" i="17"/>
  <c r="S48" i="17"/>
  <c r="X186" i="17"/>
  <c r="X164" i="17"/>
  <c r="Q177" i="17"/>
  <c r="S177" i="17" s="1"/>
  <c r="T177" i="17" s="1"/>
  <c r="S159" i="17"/>
  <c r="T159" i="17" s="1"/>
  <c r="X139" i="17"/>
  <c r="Y139" i="17" s="1"/>
  <c r="Z132" i="17"/>
  <c r="X127" i="17"/>
  <c r="X116" i="17"/>
  <c r="Y116" i="17" s="1"/>
  <c r="Z82" i="17"/>
  <c r="Z72" i="17"/>
  <c r="Y33" i="17"/>
  <c r="U148" i="17"/>
  <c r="S148" i="17"/>
  <c r="V148" i="17" s="1"/>
  <c r="T148" i="17"/>
  <c r="S194" i="17"/>
  <c r="T194" i="17" s="1"/>
  <c r="U194" i="17"/>
  <c r="U182" i="17"/>
  <c r="U177" i="17"/>
  <c r="U160" i="17"/>
  <c r="S160" i="17"/>
  <c r="T160" i="17" s="1"/>
  <c r="S139" i="17"/>
  <c r="T139" i="17"/>
  <c r="U139" i="17"/>
  <c r="V139" i="17" s="1"/>
  <c r="S164" i="17"/>
  <c r="T164" i="17" s="1"/>
  <c r="U164" i="17"/>
  <c r="U168" i="17"/>
  <c r="S168" i="17"/>
  <c r="T168" i="17" s="1"/>
  <c r="S172" i="17"/>
  <c r="T172" i="17"/>
  <c r="V172" i="17"/>
  <c r="Y185" i="17"/>
  <c r="Z185" i="17"/>
  <c r="Y208" i="17"/>
  <c r="Z208" i="17"/>
  <c r="S191" i="17"/>
  <c r="T191" i="17" s="1"/>
  <c r="U149" i="17"/>
  <c r="S149" i="17"/>
  <c r="T149" i="17" s="1"/>
  <c r="U140" i="17"/>
  <c r="S140" i="17"/>
  <c r="V140" i="17" s="1"/>
  <c r="S131" i="17"/>
  <c r="T131" i="17" s="1"/>
  <c r="S190" i="17"/>
  <c r="U190" i="17"/>
  <c r="S136" i="17"/>
  <c r="T136" i="17" s="1"/>
  <c r="S188" i="17"/>
  <c r="T188" i="17" s="1"/>
  <c r="U188" i="17"/>
  <c r="V188" i="17" s="1"/>
  <c r="U155" i="17"/>
  <c r="S155" i="17"/>
  <c r="Y142" i="17"/>
  <c r="Z142" i="17"/>
  <c r="S134" i="17"/>
  <c r="T134" i="17" s="1"/>
  <c r="U134" i="17"/>
  <c r="S186" i="17"/>
  <c r="U186" i="17"/>
  <c r="U153" i="17"/>
  <c r="S158" i="17"/>
  <c r="T158" i="17" s="1"/>
  <c r="U158" i="17"/>
  <c r="S179" i="17"/>
  <c r="T179" i="17" s="1"/>
  <c r="U179" i="17"/>
  <c r="U192" i="17"/>
  <c r="S192" i="17"/>
  <c r="S205" i="17"/>
  <c r="T205" i="17" s="1"/>
  <c r="U205" i="17"/>
  <c r="S175" i="17"/>
  <c r="T175" i="17" s="1"/>
  <c r="U175" i="17"/>
  <c r="S178" i="17"/>
  <c r="U178" i="17"/>
  <c r="T178" i="17"/>
  <c r="Y184" i="17"/>
  <c r="Z184" i="17"/>
  <c r="S166" i="17"/>
  <c r="T166" i="17" s="1"/>
  <c r="U166" i="17"/>
  <c r="U156" i="17"/>
  <c r="S156" i="17"/>
  <c r="T156" i="17"/>
  <c r="U165" i="17"/>
  <c r="S183" i="17"/>
  <c r="T183" i="17" s="1"/>
  <c r="S173" i="17"/>
  <c r="T173" i="17" s="1"/>
  <c r="U173" i="17"/>
  <c r="V173" i="17"/>
  <c r="U189" i="17"/>
  <c r="U185" i="17"/>
  <c r="S185" i="17"/>
  <c r="T185" i="17" s="1"/>
  <c r="S163" i="17"/>
  <c r="U163" i="17"/>
  <c r="U206" i="17"/>
  <c r="S206" i="17"/>
  <c r="S170" i="17"/>
  <c r="U170" i="17"/>
  <c r="U187" i="17"/>
  <c r="S187" i="17"/>
  <c r="V187" i="17" s="1"/>
  <c r="T187" i="17"/>
  <c r="U184" i="17"/>
  <c r="S193" i="17"/>
  <c r="T193" i="17" s="1"/>
  <c r="U193" i="17"/>
  <c r="S162" i="17"/>
  <c r="U162" i="17"/>
  <c r="S207" i="17"/>
  <c r="T207" i="17" s="1"/>
  <c r="U207" i="17"/>
  <c r="Z189" i="17"/>
  <c r="Y189" i="17"/>
  <c r="T176" i="17"/>
  <c r="S167" i="17"/>
  <c r="V167" i="17" s="1"/>
  <c r="U167" i="17"/>
  <c r="Y166" i="17"/>
  <c r="Z166" i="17"/>
  <c r="U141" i="17"/>
  <c r="S141" i="17"/>
  <c r="T141" i="17" s="1"/>
  <c r="S130" i="17"/>
  <c r="S174" i="17"/>
  <c r="T174" i="17" s="1"/>
  <c r="Y131" i="17"/>
  <c r="S92" i="17"/>
  <c r="T92" i="17" s="1"/>
  <c r="U92" i="17"/>
  <c r="Y169" i="17"/>
  <c r="X129" i="17"/>
  <c r="Q129" i="17"/>
  <c r="S115" i="17"/>
  <c r="T115" i="17" s="1"/>
  <c r="U115" i="17"/>
  <c r="S110" i="17"/>
  <c r="U110" i="17"/>
  <c r="U87" i="17"/>
  <c r="S27" i="17"/>
  <c r="T27" i="17" s="1"/>
  <c r="U27" i="17"/>
  <c r="X193" i="17"/>
  <c r="Z160" i="17"/>
  <c r="S147" i="17"/>
  <c r="T147" i="17" s="1"/>
  <c r="S142" i="17"/>
  <c r="T142" i="17" s="1"/>
  <c r="S114" i="17"/>
  <c r="T114" i="17"/>
  <c r="U114" i="17"/>
  <c r="U94" i="17"/>
  <c r="V94" i="17" s="1"/>
  <c r="T94" i="17"/>
  <c r="X179" i="17"/>
  <c r="U124" i="17"/>
  <c r="S124" i="17"/>
  <c r="T124" i="17" s="1"/>
  <c r="S104" i="17"/>
  <c r="T104" i="17" s="1"/>
  <c r="U104" i="17"/>
  <c r="S44" i="17"/>
  <c r="T44" i="17"/>
  <c r="U44" i="17"/>
  <c r="S39" i="17"/>
  <c r="T39" i="17" s="1"/>
  <c r="U39" i="17"/>
  <c r="Y165" i="17"/>
  <c r="S120" i="17"/>
  <c r="T120" i="17" s="1"/>
  <c r="U120" i="17"/>
  <c r="V120" i="17" s="1"/>
  <c r="U103" i="17"/>
  <c r="Q208" i="17"/>
  <c r="Q189" i="17"/>
  <c r="S189" i="17" s="1"/>
  <c r="Q184" i="17"/>
  <c r="S184" i="17" s="1"/>
  <c r="X175" i="17"/>
  <c r="Q165" i="17"/>
  <c r="X144" i="17"/>
  <c r="X137" i="17"/>
  <c r="Y135" i="17"/>
  <c r="S122" i="17"/>
  <c r="U122" i="17"/>
  <c r="Q98" i="17"/>
  <c r="X98" i="17"/>
  <c r="T95" i="17"/>
  <c r="U95" i="17"/>
  <c r="V95" i="17" s="1"/>
  <c r="U84" i="17"/>
  <c r="S84" i="17"/>
  <c r="T84" i="17" s="1"/>
  <c r="S45" i="17"/>
  <c r="T45" i="17" s="1"/>
  <c r="U45" i="17"/>
  <c r="S180" i="17"/>
  <c r="V180" i="17" s="1"/>
  <c r="Q169" i="17"/>
  <c r="S169" i="17" s="1"/>
  <c r="S154" i="17"/>
  <c r="V154" i="17" s="1"/>
  <c r="S146" i="17"/>
  <c r="V146" i="17" s="1"/>
  <c r="W146" i="17" s="1"/>
  <c r="U132" i="17"/>
  <c r="U125" i="17"/>
  <c r="U111" i="17"/>
  <c r="S111" i="17"/>
  <c r="T111" i="17" s="1"/>
  <c r="Y107" i="17"/>
  <c r="Z107" i="17"/>
  <c r="U99" i="17"/>
  <c r="S99" i="17"/>
  <c r="T99" i="17" s="1"/>
  <c r="Y124" i="17"/>
  <c r="Z124" i="17"/>
  <c r="S105" i="17"/>
  <c r="V105" i="17" s="1"/>
  <c r="X148" i="17"/>
  <c r="Q145" i="17"/>
  <c r="T144" i="17"/>
  <c r="U143" i="17"/>
  <c r="V143" i="17" s="1"/>
  <c r="X121" i="17"/>
  <c r="Q121" i="17"/>
  <c r="S121" i="17" s="1"/>
  <c r="U117" i="17"/>
  <c r="T116" i="17"/>
  <c r="X28" i="17"/>
  <c r="Q28" i="17"/>
  <c r="S28" i="17" s="1"/>
  <c r="U171" i="17"/>
  <c r="Q157" i="17"/>
  <c r="S151" i="17"/>
  <c r="T151" i="17" s="1"/>
  <c r="V151" i="17"/>
  <c r="U150" i="17"/>
  <c r="T143" i="17"/>
  <c r="Z141" i="17"/>
  <c r="S128" i="17"/>
  <c r="U128" i="17"/>
  <c r="S127" i="17"/>
  <c r="T127" i="17" s="1"/>
  <c r="Q123" i="17"/>
  <c r="S123" i="17" s="1"/>
  <c r="T123" i="17" s="1"/>
  <c r="X123" i="17"/>
  <c r="U112" i="17"/>
  <c r="T150" i="17"/>
  <c r="X147" i="17"/>
  <c r="U144" i="17"/>
  <c r="V144" i="17" s="1"/>
  <c r="S143" i="17"/>
  <c r="X140" i="17"/>
  <c r="U130" i="17"/>
  <c r="U101" i="17"/>
  <c r="S96" i="17"/>
  <c r="T96" i="17" s="1"/>
  <c r="U96" i="17"/>
  <c r="S22" i="17"/>
  <c r="T22" i="17" s="1"/>
  <c r="U22" i="17"/>
  <c r="S135" i="17"/>
  <c r="V135" i="17" s="1"/>
  <c r="U209" i="17"/>
  <c r="V209" i="17" s="1"/>
  <c r="T209" i="17"/>
  <c r="Z203" i="17"/>
  <c r="Z173" i="17"/>
  <c r="S171" i="17"/>
  <c r="U159" i="17"/>
  <c r="V159" i="17" s="1"/>
  <c r="Z154" i="17"/>
  <c r="Z139" i="17"/>
  <c r="U137" i="17"/>
  <c r="U136" i="17"/>
  <c r="U129" i="17"/>
  <c r="S126" i="17"/>
  <c r="U126" i="17"/>
  <c r="Q125" i="17"/>
  <c r="S125" i="17" s="1"/>
  <c r="T125" i="17" s="1"/>
  <c r="X125" i="17"/>
  <c r="U106" i="17"/>
  <c r="S106" i="17"/>
  <c r="V106" i="17" s="1"/>
  <c r="S102" i="17"/>
  <c r="T102" i="17" s="1"/>
  <c r="U102" i="17"/>
  <c r="U204" i="17"/>
  <c r="V204" i="17" s="1"/>
  <c r="W204" i="17" s="1"/>
  <c r="Z153" i="17"/>
  <c r="S118" i="17"/>
  <c r="T118" i="17" s="1"/>
  <c r="U118" i="17"/>
  <c r="Y117" i="17"/>
  <c r="Z117" i="17"/>
  <c r="V93" i="17"/>
  <c r="T62" i="17"/>
  <c r="T119" i="17"/>
  <c r="Q117" i="17"/>
  <c r="S117" i="17" s="1"/>
  <c r="S85" i="17"/>
  <c r="T85" i="17" s="1"/>
  <c r="U85" i="17"/>
  <c r="Y79" i="17"/>
  <c r="Z79" i="17"/>
  <c r="Y67" i="17"/>
  <c r="Z67" i="17"/>
  <c r="Y55" i="17"/>
  <c r="Z55" i="17"/>
  <c r="S38" i="17"/>
  <c r="T38" i="17" s="1"/>
  <c r="S109" i="17"/>
  <c r="T109" i="17" s="1"/>
  <c r="U76" i="17"/>
  <c r="U64" i="17"/>
  <c r="U52" i="17"/>
  <c r="U24" i="17"/>
  <c r="U116" i="17"/>
  <c r="V116" i="17" s="1"/>
  <c r="U98" i="17"/>
  <c r="Y66" i="17"/>
  <c r="Y54" i="17"/>
  <c r="Y43" i="17"/>
  <c r="Z43" i="17"/>
  <c r="X35" i="17"/>
  <c r="T108" i="17"/>
  <c r="V86" i="17"/>
  <c r="U77" i="17"/>
  <c r="U72" i="17"/>
  <c r="U60" i="17"/>
  <c r="S53" i="17"/>
  <c r="T53" i="17" s="1"/>
  <c r="T48" i="17"/>
  <c r="U48" i="17"/>
  <c r="V48" i="17" s="1"/>
  <c r="U40" i="17"/>
  <c r="S34" i="17"/>
  <c r="T34" i="17" s="1"/>
  <c r="U34" i="17"/>
  <c r="S32" i="17"/>
  <c r="T32" i="17" s="1"/>
  <c r="U32" i="17"/>
  <c r="Y29" i="17"/>
  <c r="Z29" i="17"/>
  <c r="S25" i="17"/>
  <c r="T25" i="17" s="1"/>
  <c r="U25" i="17"/>
  <c r="Y103" i="17"/>
  <c r="Z103" i="17"/>
  <c r="X76" i="17"/>
  <c r="Q76" i="17"/>
  <c r="S76" i="17" s="1"/>
  <c r="U74" i="17"/>
  <c r="S73" i="17"/>
  <c r="T73" i="17" s="1"/>
  <c r="U73" i="17"/>
  <c r="X64" i="17"/>
  <c r="Q64" i="17"/>
  <c r="U62" i="17"/>
  <c r="S61" i="17"/>
  <c r="T61" i="17" s="1"/>
  <c r="U61" i="17"/>
  <c r="X52" i="17"/>
  <c r="Q52" i="17"/>
  <c r="S52" i="17" s="1"/>
  <c r="U50" i="17"/>
  <c r="S49" i="17"/>
  <c r="T49" i="17" s="1"/>
  <c r="U49" i="17"/>
  <c r="S35" i="17"/>
  <c r="T35" i="17" s="1"/>
  <c r="U35" i="17"/>
  <c r="S33" i="17"/>
  <c r="V33" i="17" s="1"/>
  <c r="Q113" i="17"/>
  <c r="S113" i="17" s="1"/>
  <c r="X110" i="17"/>
  <c r="U91" i="17"/>
  <c r="S90" i="17"/>
  <c r="V90" i="17" s="1"/>
  <c r="X83" i="17"/>
  <c r="S78" i="17"/>
  <c r="S66" i="17"/>
  <c r="V66" i="17" s="1"/>
  <c r="S54" i="17"/>
  <c r="X111" i="17"/>
  <c r="X104" i="17"/>
  <c r="Y102" i="17"/>
  <c r="X95" i="17"/>
  <c r="X40" i="17"/>
  <c r="Q40" i="17"/>
  <c r="S40" i="17" s="1"/>
  <c r="T40" i="17" s="1"/>
  <c r="S26" i="17"/>
  <c r="V26" i="17" s="1"/>
  <c r="X23" i="17"/>
  <c r="S21" i="17"/>
  <c r="V21" i="17" s="1"/>
  <c r="T21" i="17"/>
  <c r="S82" i="17"/>
  <c r="U82" i="17"/>
  <c r="S75" i="17"/>
  <c r="T75" i="17" s="1"/>
  <c r="U75" i="17"/>
  <c r="S74" i="17"/>
  <c r="T74" i="17" s="1"/>
  <c r="S63" i="17"/>
  <c r="T63" i="17" s="1"/>
  <c r="U63" i="17"/>
  <c r="S62" i="17"/>
  <c r="S51" i="17"/>
  <c r="T51" i="17"/>
  <c r="U51" i="17"/>
  <c r="S50" i="17"/>
  <c r="T50" i="17" s="1"/>
  <c r="S97" i="17"/>
  <c r="T97" i="17" s="1"/>
  <c r="X88" i="17"/>
  <c r="Q88" i="17"/>
  <c r="U79" i="17"/>
  <c r="Y77" i="17"/>
  <c r="Z77" i="17"/>
  <c r="S70" i="17"/>
  <c r="T70" i="17"/>
  <c r="U70" i="17"/>
  <c r="U67" i="17"/>
  <c r="V67" i="17" s="1"/>
  <c r="Y65" i="17"/>
  <c r="Z65" i="17"/>
  <c r="Y59" i="17"/>
  <c r="Z59" i="17"/>
  <c r="S58" i="17"/>
  <c r="T58" i="17" s="1"/>
  <c r="U58" i="17"/>
  <c r="U55" i="17"/>
  <c r="Y53" i="17"/>
  <c r="Z53" i="17"/>
  <c r="Y47" i="17"/>
  <c r="Z47" i="17"/>
  <c r="U28" i="17"/>
  <c r="S23" i="17"/>
  <c r="T23" i="17" s="1"/>
  <c r="U23" i="17"/>
  <c r="Q112" i="17"/>
  <c r="S112" i="17" s="1"/>
  <c r="Q103" i="17"/>
  <c r="S103" i="17" s="1"/>
  <c r="Y89" i="17"/>
  <c r="Z89" i="17"/>
  <c r="S83" i="17"/>
  <c r="V83" i="17" s="1"/>
  <c r="S80" i="17"/>
  <c r="T80" i="17" s="1"/>
  <c r="U80" i="17"/>
  <c r="V80" i="17" s="1"/>
  <c r="S68" i="17"/>
  <c r="T68" i="17"/>
  <c r="U68" i="17"/>
  <c r="S56" i="17"/>
  <c r="T56" i="17" s="1"/>
  <c r="U56" i="17"/>
  <c r="S46" i="17"/>
  <c r="T46" i="17" s="1"/>
  <c r="U46" i="17"/>
  <c r="U38" i="17"/>
  <c r="S37" i="17"/>
  <c r="T37" i="17"/>
  <c r="U37" i="17"/>
  <c r="V109" i="17"/>
  <c r="V108" i="17"/>
  <c r="Y91" i="17"/>
  <c r="Z91" i="17"/>
  <c r="X85" i="17"/>
  <c r="S71" i="17"/>
  <c r="T71" i="17" s="1"/>
  <c r="U71" i="17"/>
  <c r="S69" i="17"/>
  <c r="V69" i="17" s="1"/>
  <c r="S59" i="17"/>
  <c r="T59" i="17" s="1"/>
  <c r="U59" i="17"/>
  <c r="S57" i="17"/>
  <c r="V57" i="17" s="1"/>
  <c r="S47" i="17"/>
  <c r="T47" i="17"/>
  <c r="U47" i="17"/>
  <c r="Y41" i="17"/>
  <c r="Z41" i="17"/>
  <c r="S24" i="17"/>
  <c r="X25" i="17"/>
  <c r="U78" i="17"/>
  <c r="X75" i="17"/>
  <c r="U66" i="17"/>
  <c r="X63" i="17"/>
  <c r="U54" i="17"/>
  <c r="U42" i="17"/>
  <c r="U30" i="17"/>
  <c r="V30" i="17" s="1"/>
  <c r="T54" i="17"/>
  <c r="Z36" i="17"/>
  <c r="T30" i="17"/>
  <c r="Z86" i="17"/>
  <c r="Z74" i="17"/>
  <c r="Z62" i="17"/>
  <c r="Z50" i="17"/>
  <c r="Z38" i="17"/>
  <c r="Z26" i="17"/>
  <c r="U65" i="17"/>
  <c r="U53" i="17"/>
  <c r="U41" i="17"/>
  <c r="U29" i="17"/>
  <c r="U36" i="17"/>
  <c r="V36" i="17" s="1"/>
  <c r="AE3" i="15"/>
  <c r="AD3" i="15" s="1"/>
  <c r="AE4" i="15"/>
  <c r="AD4" i="15" s="1"/>
  <c r="AD2" i="15"/>
  <c r="AE2" i="15"/>
  <c r="T153" i="17" l="1"/>
  <c r="V153" i="17"/>
  <c r="V150" i="17"/>
  <c r="X152" i="17"/>
  <c r="Y152" i="17" s="1"/>
  <c r="Y196" i="17"/>
  <c r="Z196" i="17"/>
  <c r="Z201" i="17"/>
  <c r="Y188" i="17"/>
  <c r="Z188" i="17"/>
  <c r="Y192" i="17"/>
  <c r="Z192" i="17"/>
  <c r="Y174" i="17"/>
  <c r="Z174" i="17"/>
  <c r="V201" i="17"/>
  <c r="V199" i="17"/>
  <c r="V179" i="17"/>
  <c r="V132" i="17"/>
  <c r="V141" i="17"/>
  <c r="T133" i="17"/>
  <c r="Z143" i="17"/>
  <c r="Y143" i="17"/>
  <c r="T135" i="17"/>
  <c r="V163" i="17"/>
  <c r="V136" i="17"/>
  <c r="V137" i="17"/>
  <c r="V142" i="17"/>
  <c r="V110" i="17"/>
  <c r="V115" i="17"/>
  <c r="T105" i="17"/>
  <c r="Z96" i="17"/>
  <c r="V82" i="17"/>
  <c r="V78" i="17"/>
  <c r="V77" i="17"/>
  <c r="V70" i="17"/>
  <c r="V79" i="17"/>
  <c r="T77" i="17"/>
  <c r="V75" i="17"/>
  <c r="V56" i="17"/>
  <c r="Z49" i="17"/>
  <c r="Y46" i="17"/>
  <c r="Z46" i="17"/>
  <c r="Y60" i="17"/>
  <c r="Z60" i="17"/>
  <c r="V29" i="17"/>
  <c r="Z24" i="17"/>
  <c r="V24" i="17"/>
  <c r="V58" i="17"/>
  <c r="T87" i="17"/>
  <c r="Z172" i="17"/>
  <c r="T201" i="17"/>
  <c r="Y167" i="17"/>
  <c r="V107" i="17"/>
  <c r="T66" i="17"/>
  <c r="T78" i="17"/>
  <c r="V102" i="17"/>
  <c r="V44" i="17"/>
  <c r="V178" i="17"/>
  <c r="V155" i="17"/>
  <c r="V200" i="17"/>
  <c r="V62" i="17"/>
  <c r="V104" i="17"/>
  <c r="V207" i="17"/>
  <c r="V158" i="17"/>
  <c r="T28" i="17"/>
  <c r="V171" i="17"/>
  <c r="S161" i="17"/>
  <c r="V161" i="17" s="1"/>
  <c r="T29" i="17"/>
  <c r="V60" i="17"/>
  <c r="T152" i="17"/>
  <c r="V41" i="17"/>
  <c r="V37" i="17"/>
  <c r="V174" i="17"/>
  <c r="Y136" i="17"/>
  <c r="V27" i="17"/>
  <c r="V190" i="17"/>
  <c r="T41" i="17"/>
  <c r="T69" i="17"/>
  <c r="V50" i="17"/>
  <c r="V118" i="17"/>
  <c r="V39" i="17"/>
  <c r="V134" i="17"/>
  <c r="V55" i="17"/>
  <c r="V81" i="17"/>
  <c r="V46" i="17"/>
  <c r="V51" i="17"/>
  <c r="V54" i="17"/>
  <c r="Y78" i="17"/>
  <c r="V45" i="17"/>
  <c r="T140" i="17"/>
  <c r="X204" i="17"/>
  <c r="V191" i="17"/>
  <c r="W176" i="17"/>
  <c r="X176" i="17"/>
  <c r="Y176" i="17" s="1"/>
  <c r="X146" i="17"/>
  <c r="V128" i="17"/>
  <c r="W87" i="17"/>
  <c r="X87" i="17"/>
  <c r="V73" i="17"/>
  <c r="W51" i="17"/>
  <c r="X51" i="17"/>
  <c r="Y51" i="17" s="1"/>
  <c r="V42" i="17"/>
  <c r="W21" i="17"/>
  <c r="X21" i="17"/>
  <c r="V196" i="17"/>
  <c r="V198" i="17"/>
  <c r="V202" i="17"/>
  <c r="T202" i="17"/>
  <c r="Y205" i="17"/>
  <c r="Z205" i="17"/>
  <c r="Y22" i="17"/>
  <c r="Z22" i="17"/>
  <c r="Z163" i="17"/>
  <c r="Y163" i="17"/>
  <c r="V68" i="17"/>
  <c r="Y68" i="17"/>
  <c r="Z68" i="17"/>
  <c r="Y180" i="17"/>
  <c r="Z180" i="17"/>
  <c r="V138" i="17"/>
  <c r="Y71" i="17"/>
  <c r="V74" i="17"/>
  <c r="V205" i="17"/>
  <c r="V149" i="17"/>
  <c r="V160" i="17"/>
  <c r="Z127" i="17"/>
  <c r="Y127" i="17"/>
  <c r="Y70" i="17"/>
  <c r="Z70" i="17"/>
  <c r="V194" i="17"/>
  <c r="V71" i="17"/>
  <c r="V91" i="17"/>
  <c r="Z116" i="17"/>
  <c r="Z115" i="17"/>
  <c r="Y115" i="17"/>
  <c r="Y118" i="17"/>
  <c r="Z118" i="17"/>
  <c r="Z93" i="17"/>
  <c r="Y93" i="17"/>
  <c r="S138" i="17"/>
  <c r="T138" i="17" s="1"/>
  <c r="V156" i="17"/>
  <c r="Y170" i="17"/>
  <c r="Z170" i="17"/>
  <c r="V49" i="17"/>
  <c r="T24" i="17"/>
  <c r="T52" i="17"/>
  <c r="V47" i="17"/>
  <c r="V97" i="17"/>
  <c r="V32" i="17"/>
  <c r="V85" i="17"/>
  <c r="V162" i="17"/>
  <c r="V170" i="17"/>
  <c r="V192" i="17"/>
  <c r="V168" i="17"/>
  <c r="Y190" i="17"/>
  <c r="Z190" i="17"/>
  <c r="Y120" i="17"/>
  <c r="Z120" i="17"/>
  <c r="Y206" i="17"/>
  <c r="Z206" i="17"/>
  <c r="Z30" i="17"/>
  <c r="Y30" i="17"/>
  <c r="V31" i="17"/>
  <c r="T57" i="17"/>
  <c r="T83" i="17"/>
  <c r="T55" i="17"/>
  <c r="T89" i="17"/>
  <c r="V34" i="17"/>
  <c r="V131" i="17"/>
  <c r="V127" i="17"/>
  <c r="V28" i="17"/>
  <c r="T167" i="17"/>
  <c r="V181" i="17"/>
  <c r="V206" i="17"/>
  <c r="Y207" i="17"/>
  <c r="Z207" i="17"/>
  <c r="Y130" i="17"/>
  <c r="Z130" i="17"/>
  <c r="Z171" i="17"/>
  <c r="Y171" i="17"/>
  <c r="Z94" i="17"/>
  <c r="Y94" i="17"/>
  <c r="Y108" i="17"/>
  <c r="Z108" i="17"/>
  <c r="V122" i="17"/>
  <c r="V175" i="17"/>
  <c r="V186" i="17"/>
  <c r="Y114" i="17"/>
  <c r="Z114" i="17"/>
  <c r="Z69" i="17"/>
  <c r="Y69" i="17"/>
  <c r="V63" i="17"/>
  <c r="V185" i="17"/>
  <c r="Y48" i="17"/>
  <c r="Z48" i="17"/>
  <c r="V23" i="17"/>
  <c r="T113" i="17"/>
  <c r="V125" i="17"/>
  <c r="T181" i="17"/>
  <c r="V59" i="17"/>
  <c r="T33" i="17"/>
  <c r="V72" i="17"/>
  <c r="Y90" i="17"/>
  <c r="V147" i="17"/>
  <c r="V203" i="17"/>
  <c r="T190" i="17"/>
  <c r="V164" i="17"/>
  <c r="V182" i="17"/>
  <c r="Y164" i="17"/>
  <c r="Z164" i="17"/>
  <c r="Z119" i="17"/>
  <c r="Y119" i="17"/>
  <c r="Y84" i="17"/>
  <c r="Z84" i="17"/>
  <c r="Y186" i="17"/>
  <c r="Z186" i="17"/>
  <c r="Y37" i="17"/>
  <c r="Z37" i="17"/>
  <c r="Z151" i="17"/>
  <c r="Y151" i="17"/>
  <c r="T42" i="17"/>
  <c r="V103" i="17"/>
  <c r="V113" i="17"/>
  <c r="V25" i="17"/>
  <c r="V130" i="17"/>
  <c r="Y162" i="17"/>
  <c r="Z162" i="17"/>
  <c r="Z109" i="17"/>
  <c r="Y109" i="17"/>
  <c r="T82" i="17"/>
  <c r="Y95" i="17"/>
  <c r="Z95" i="17"/>
  <c r="V38" i="17"/>
  <c r="T126" i="17"/>
  <c r="V126" i="17"/>
  <c r="V96" i="17"/>
  <c r="T110" i="17"/>
  <c r="V92" i="17"/>
  <c r="T130" i="17"/>
  <c r="T162" i="17"/>
  <c r="T184" i="17"/>
  <c r="T206" i="17"/>
  <c r="V166" i="17"/>
  <c r="Y35" i="17"/>
  <c r="Z35" i="17"/>
  <c r="Z147" i="17"/>
  <c r="Y147" i="17"/>
  <c r="S145" i="17"/>
  <c r="T145" i="17" s="1"/>
  <c r="V145" i="17"/>
  <c r="Y193" i="17"/>
  <c r="Z193" i="17"/>
  <c r="V184" i="17"/>
  <c r="V183" i="17"/>
  <c r="T186" i="17"/>
  <c r="T155" i="17"/>
  <c r="Y98" i="17"/>
  <c r="Z98" i="17"/>
  <c r="Y64" i="17"/>
  <c r="Z64" i="17"/>
  <c r="Y28" i="17"/>
  <c r="Z28" i="17"/>
  <c r="Y148" i="17"/>
  <c r="Z148" i="17"/>
  <c r="V99" i="17"/>
  <c r="T122" i="17"/>
  <c r="S208" i="17"/>
  <c r="T208" i="17" s="1"/>
  <c r="V208" i="17"/>
  <c r="T26" i="17"/>
  <c r="V189" i="17"/>
  <c r="Y75" i="17"/>
  <c r="Z75" i="17"/>
  <c r="T171" i="17"/>
  <c r="S157" i="17"/>
  <c r="V157" i="17" s="1"/>
  <c r="T157" i="17"/>
  <c r="Y111" i="17"/>
  <c r="Z111" i="17"/>
  <c r="Y110" i="17"/>
  <c r="Z110" i="17"/>
  <c r="T103" i="17"/>
  <c r="V124" i="17"/>
  <c r="V114" i="17"/>
  <c r="S98" i="17"/>
  <c r="V98" i="17" s="1"/>
  <c r="T189" i="17"/>
  <c r="V52" i="17"/>
  <c r="S64" i="17"/>
  <c r="V64" i="17" s="1"/>
  <c r="T106" i="17"/>
  <c r="V101" i="17"/>
  <c r="V112" i="17"/>
  <c r="V117" i="17"/>
  <c r="T146" i="17"/>
  <c r="V84" i="17"/>
  <c r="Y137" i="17"/>
  <c r="Z137" i="17"/>
  <c r="V121" i="17"/>
  <c r="V177" i="17"/>
  <c r="Y25" i="17"/>
  <c r="Z25" i="17"/>
  <c r="V53" i="17"/>
  <c r="Y52" i="17"/>
  <c r="Z52" i="17"/>
  <c r="Y144" i="17"/>
  <c r="Z144" i="17"/>
  <c r="T121" i="17"/>
  <c r="S165" i="17"/>
  <c r="T165" i="17" s="1"/>
  <c r="Y23" i="17"/>
  <c r="Z23" i="17"/>
  <c r="T76" i="17"/>
  <c r="T112" i="17"/>
  <c r="T117" i="17"/>
  <c r="T154" i="17"/>
  <c r="V123" i="17"/>
  <c r="T163" i="17"/>
  <c r="Y63" i="17"/>
  <c r="Z63" i="17"/>
  <c r="Y40" i="17"/>
  <c r="Z40" i="17"/>
  <c r="V22" i="17"/>
  <c r="V111" i="17"/>
  <c r="V193" i="17"/>
  <c r="T170" i="17"/>
  <c r="Y85" i="17"/>
  <c r="Z85" i="17"/>
  <c r="Y104" i="17"/>
  <c r="Z104" i="17"/>
  <c r="V65" i="17"/>
  <c r="V35" i="17"/>
  <c r="V76" i="17"/>
  <c r="S88" i="17"/>
  <c r="V88" i="17" s="1"/>
  <c r="Y76" i="17"/>
  <c r="Z76" i="17"/>
  <c r="Z125" i="17"/>
  <c r="Y125" i="17"/>
  <c r="Y140" i="17"/>
  <c r="Z140" i="17"/>
  <c r="Z123" i="17"/>
  <c r="Y123" i="17"/>
  <c r="Y121" i="17"/>
  <c r="Z121" i="17"/>
  <c r="T169" i="17"/>
  <c r="V169" i="17"/>
  <c r="Y175" i="17"/>
  <c r="Z175" i="17"/>
  <c r="S129" i="17"/>
  <c r="T129" i="17" s="1"/>
  <c r="V129" i="17"/>
  <c r="T192" i="17"/>
  <c r="Y83" i="17"/>
  <c r="Z83" i="17"/>
  <c r="V61" i="17"/>
  <c r="Y88" i="17"/>
  <c r="Z88" i="17"/>
  <c r="V40" i="17"/>
  <c r="T90" i="17"/>
  <c r="T180" i="17"/>
  <c r="Z179" i="17"/>
  <c r="Y179" i="17"/>
  <c r="Y129" i="17"/>
  <c r="Z129" i="17"/>
  <c r="K89" i="15"/>
  <c r="K90" i="15"/>
  <c r="K91" i="15"/>
  <c r="K92" i="15"/>
  <c r="K93" i="15"/>
  <c r="O6" i="15"/>
  <c r="O7" i="15"/>
  <c r="O8" i="15"/>
  <c r="O9" i="15"/>
  <c r="O10" i="15"/>
  <c r="O11" i="15"/>
  <c r="O12" i="15"/>
  <c r="O13" i="15"/>
  <c r="O14" i="15"/>
  <c r="O15" i="15"/>
  <c r="O16" i="15"/>
  <c r="O17" i="15"/>
  <c r="O18" i="15"/>
  <c r="O19" i="15"/>
  <c r="O20" i="15"/>
  <c r="O21" i="15"/>
  <c r="O22" i="15"/>
  <c r="O23" i="15"/>
  <c r="O24" i="15"/>
  <c r="O25" i="15"/>
  <c r="O26" i="15"/>
  <c r="O27" i="15"/>
  <c r="O28" i="15"/>
  <c r="O29" i="15"/>
  <c r="O30" i="15"/>
  <c r="O31" i="15"/>
  <c r="O32" i="15"/>
  <c r="O33" i="15"/>
  <c r="O34" i="15"/>
  <c r="O35" i="15"/>
  <c r="O36" i="15"/>
  <c r="O37" i="15"/>
  <c r="O38" i="15"/>
  <c r="O39" i="15"/>
  <c r="O40" i="15"/>
  <c r="O41" i="15"/>
  <c r="O42" i="15"/>
  <c r="O43" i="15"/>
  <c r="O44" i="15"/>
  <c r="O45" i="15"/>
  <c r="O46" i="15"/>
  <c r="O47" i="15"/>
  <c r="O48" i="15"/>
  <c r="O49" i="15"/>
  <c r="O50" i="15"/>
  <c r="O51" i="15"/>
  <c r="O52" i="15"/>
  <c r="O53" i="15"/>
  <c r="O54" i="15"/>
  <c r="O55" i="15"/>
  <c r="O56" i="15"/>
  <c r="O57" i="15"/>
  <c r="O58" i="15"/>
  <c r="O59" i="15"/>
  <c r="O60" i="15"/>
  <c r="O61" i="15"/>
  <c r="O62" i="15"/>
  <c r="O63" i="15"/>
  <c r="O64" i="15"/>
  <c r="O65" i="15"/>
  <c r="O66" i="15"/>
  <c r="O67" i="15"/>
  <c r="O68" i="15"/>
  <c r="O69" i="15"/>
  <c r="O70" i="15"/>
  <c r="O71" i="15"/>
  <c r="O72" i="15"/>
  <c r="O73" i="15"/>
  <c r="O74" i="15"/>
  <c r="O75" i="15"/>
  <c r="O76" i="15"/>
  <c r="O77" i="15"/>
  <c r="O78" i="15"/>
  <c r="O79" i="15"/>
  <c r="O80" i="15"/>
  <c r="O81" i="15"/>
  <c r="O82" i="15"/>
  <c r="O83" i="15"/>
  <c r="O84" i="15"/>
  <c r="O85" i="15"/>
  <c r="O86" i="15"/>
  <c r="O87" i="15"/>
  <c r="O88" i="15"/>
  <c r="O89" i="15"/>
  <c r="O90" i="15"/>
  <c r="W90" i="15" s="1"/>
  <c r="O91" i="15"/>
  <c r="W91" i="15" s="1"/>
  <c r="O92" i="15"/>
  <c r="W92" i="15" s="1"/>
  <c r="O93" i="15"/>
  <c r="W93" i="15" s="1"/>
  <c r="O5" i="15"/>
  <c r="Z152" i="17" l="1"/>
  <c r="X161" i="17"/>
  <c r="W161" i="17"/>
  <c r="Z51" i="17"/>
  <c r="T161" i="17"/>
  <c r="V165" i="17"/>
  <c r="Z204" i="17"/>
  <c r="Y204" i="17"/>
  <c r="W191" i="17"/>
  <c r="X191" i="17"/>
  <c r="Z176" i="17"/>
  <c r="Y161" i="17"/>
  <c r="Z161" i="17"/>
  <c r="Y146" i="17"/>
  <c r="Z146" i="17"/>
  <c r="W128" i="17"/>
  <c r="X128" i="17"/>
  <c r="W113" i="17"/>
  <c r="X113" i="17"/>
  <c r="W101" i="17"/>
  <c r="X101" i="17"/>
  <c r="Y87" i="17"/>
  <c r="Z87" i="17"/>
  <c r="X73" i="17"/>
  <c r="W73" i="17"/>
  <c r="W61" i="17"/>
  <c r="X61" i="17"/>
  <c r="W42" i="17"/>
  <c r="X42" i="17"/>
  <c r="W31" i="17"/>
  <c r="X31" i="17"/>
  <c r="Z21" i="17"/>
  <c r="Y21" i="17"/>
  <c r="T98" i="17"/>
  <c r="T64" i="17"/>
  <c r="T88" i="17"/>
  <c r="M90" i="15"/>
  <c r="M91" i="15"/>
  <c r="M92" i="15"/>
  <c r="M93" i="15"/>
  <c r="F90" i="15"/>
  <c r="G90" i="15" s="1"/>
  <c r="F91" i="15"/>
  <c r="G91" i="15" s="1"/>
  <c r="F92" i="15"/>
  <c r="F93" i="15"/>
  <c r="M89" i="15"/>
  <c r="E89" i="15"/>
  <c r="E65" i="15"/>
  <c r="W65" i="15" s="1"/>
  <c r="Z191" i="17" l="1"/>
  <c r="Y191" i="17"/>
  <c r="Y128" i="17"/>
  <c r="Z128" i="17"/>
  <c r="Y113" i="17"/>
  <c r="Z113" i="17"/>
  <c r="Y101" i="17"/>
  <c r="Z101" i="17"/>
  <c r="Y73" i="17"/>
  <c r="Z73" i="17"/>
  <c r="Y61" i="17"/>
  <c r="Z61" i="17"/>
  <c r="Z42" i="17"/>
  <c r="Y42" i="17"/>
  <c r="Y31" i="17"/>
  <c r="Z31" i="17"/>
  <c r="F89" i="15"/>
  <c r="G89" i="15" s="1"/>
  <c r="W89" i="15"/>
  <c r="N89" i="15"/>
  <c r="P89" i="15"/>
  <c r="N93" i="15"/>
  <c r="P93" i="15"/>
  <c r="X93" i="15" s="1"/>
  <c r="N92" i="15"/>
  <c r="P92" i="15"/>
  <c r="X92" i="15" s="1"/>
  <c r="N91" i="15"/>
  <c r="P91" i="15"/>
  <c r="X91" i="15" s="1"/>
  <c r="N90" i="15"/>
  <c r="P90" i="15"/>
  <c r="X90" i="15" s="1"/>
  <c r="G93" i="15"/>
  <c r="G92" i="15"/>
  <c r="M38" i="15"/>
  <c r="P38" i="15" s="1"/>
  <c r="R89" i="15" l="1"/>
  <c r="R90" i="15"/>
  <c r="R92" i="15"/>
  <c r="R93" i="15"/>
  <c r="R91" i="15"/>
  <c r="X89" i="15"/>
  <c r="G33" i="16"/>
  <c r="F33" i="16" s="1"/>
  <c r="G34" i="16"/>
  <c r="F34" i="16" s="1"/>
  <c r="G35" i="16"/>
  <c r="F35" i="16" s="1"/>
  <c r="G36" i="16"/>
  <c r="F36" i="16" s="1"/>
  <c r="G24" i="16"/>
  <c r="F24" i="16" s="1"/>
  <c r="G25" i="16"/>
  <c r="F25" i="16" s="1"/>
  <c r="G26" i="16"/>
  <c r="F26" i="16" s="1"/>
  <c r="G27" i="16"/>
  <c r="F27" i="16" s="1"/>
  <c r="G28" i="16"/>
  <c r="F28" i="16" s="1"/>
  <c r="E3" i="18" l="1"/>
  <c r="B3" i="18"/>
  <c r="E2" i="18"/>
  <c r="B2" i="18"/>
  <c r="C33" i="18" l="1"/>
  <c r="E33" i="18"/>
  <c r="C34" i="18"/>
  <c r="E34" i="18"/>
  <c r="C35" i="18"/>
  <c r="E35" i="18"/>
  <c r="C36" i="18"/>
  <c r="E36" i="18"/>
  <c r="E32" i="18"/>
  <c r="C32" i="18"/>
  <c r="B33" i="18"/>
  <c r="B34" i="18"/>
  <c r="B35" i="18"/>
  <c r="B36" i="18"/>
  <c r="B32" i="18"/>
  <c r="D16" i="18"/>
  <c r="D14" i="18"/>
  <c r="M12" i="17" l="1"/>
  <c r="M13" i="17"/>
  <c r="M14" i="17"/>
  <c r="M15" i="17"/>
  <c r="M16" i="17"/>
  <c r="M17" i="17"/>
  <c r="M18" i="17"/>
  <c r="M19" i="17"/>
  <c r="M20" i="17"/>
  <c r="G32" i="16" l="1"/>
  <c r="F32" i="16" s="1"/>
  <c r="G37" i="16"/>
  <c r="F37" i="16" s="1"/>
  <c r="G38" i="16"/>
  <c r="F38" i="16" s="1"/>
  <c r="G18" i="16" l="1"/>
  <c r="F18" i="16" s="1"/>
  <c r="G19" i="16"/>
  <c r="F19" i="16" s="1"/>
  <c r="W11" i="17" l="1"/>
  <c r="W12" i="17"/>
  <c r="W15" i="17"/>
  <c r="W17" i="17"/>
  <c r="W19" i="17"/>
  <c r="I10" i="17" l="1"/>
  <c r="D33" i="18" s="1"/>
  <c r="I11" i="17"/>
  <c r="D34" i="18" s="1"/>
  <c r="I12" i="17"/>
  <c r="D35" i="18" s="1"/>
  <c r="I13" i="17"/>
  <c r="D36" i="18" s="1"/>
  <c r="I14" i="17"/>
  <c r="I15" i="17"/>
  <c r="I16" i="17"/>
  <c r="I17" i="17"/>
  <c r="I18" i="17"/>
  <c r="I19" i="17"/>
  <c r="I20" i="17"/>
  <c r="I210" i="17"/>
  <c r="D233" i="18" s="1"/>
  <c r="I9" i="17"/>
  <c r="D32" i="18" s="1"/>
  <c r="X11" i="17" l="1"/>
  <c r="Y11" i="17" s="1"/>
  <c r="X12" i="17"/>
  <c r="Y12" i="17" s="1"/>
  <c r="X15" i="17"/>
  <c r="Y15" i="17" s="1"/>
  <c r="X19" i="17"/>
  <c r="Y19" i="17" s="1"/>
  <c r="N12" i="17"/>
  <c r="Z19" i="17" l="1"/>
  <c r="Z15" i="17"/>
  <c r="Z12" i="17"/>
  <c r="Z11" i="17"/>
  <c r="I7" i="17"/>
  <c r="N13" i="17"/>
  <c r="L11" i="17"/>
  <c r="G34" i="18" s="1"/>
  <c r="L12" i="17"/>
  <c r="G35" i="18" s="1"/>
  <c r="L15" i="17"/>
  <c r="L19" i="17"/>
  <c r="K10" i="17"/>
  <c r="K11" i="17"/>
  <c r="K12" i="17"/>
  <c r="K13" i="17"/>
  <c r="K14" i="17"/>
  <c r="K15" i="17"/>
  <c r="K16" i="17"/>
  <c r="K17" i="17"/>
  <c r="K18" i="17"/>
  <c r="K19" i="17"/>
  <c r="K20" i="17"/>
  <c r="K9" i="17"/>
  <c r="F32" i="18" s="1"/>
  <c r="L10" i="17" l="1"/>
  <c r="G33" i="18" s="1"/>
  <c r="P10" i="17"/>
  <c r="P19" i="17"/>
  <c r="P18" i="17"/>
  <c r="P17" i="17"/>
  <c r="P15" i="17"/>
  <c r="P14" i="17"/>
  <c r="P13" i="17"/>
  <c r="F36" i="18"/>
  <c r="P12" i="17"/>
  <c r="F35" i="18"/>
  <c r="P11" i="17"/>
  <c r="F34" i="18"/>
  <c r="F33" i="18"/>
  <c r="P20" i="17"/>
  <c r="P16" i="17"/>
  <c r="L20" i="17"/>
  <c r="L18" i="17"/>
  <c r="L14" i="17"/>
  <c r="L17" i="17"/>
  <c r="L16" i="17"/>
  <c r="L9" i="17"/>
  <c r="G32" i="18" s="1"/>
  <c r="L13" i="17"/>
  <c r="G36" i="18" s="1"/>
  <c r="R7" i="17"/>
  <c r="Q11" i="17" l="1"/>
  <c r="Q12" i="17"/>
  <c r="Q15" i="17"/>
  <c r="Q19" i="17"/>
  <c r="M88" i="15" l="1"/>
  <c r="M87" i="15"/>
  <c r="M86" i="15"/>
  <c r="M85" i="15"/>
  <c r="M84" i="15"/>
  <c r="M83" i="15"/>
  <c r="M82" i="15"/>
  <c r="M81" i="15"/>
  <c r="M80" i="15"/>
  <c r="M79" i="15"/>
  <c r="M78" i="15"/>
  <c r="M77" i="15"/>
  <c r="M76" i="15"/>
  <c r="M75" i="15"/>
  <c r="M74" i="15"/>
  <c r="M73" i="15"/>
  <c r="M72" i="15"/>
  <c r="M71" i="15"/>
  <c r="M70" i="15"/>
  <c r="M69" i="15"/>
  <c r="M68" i="15"/>
  <c r="M67" i="15"/>
  <c r="M66" i="15"/>
  <c r="M65" i="15"/>
  <c r="M64" i="15"/>
  <c r="M63" i="15"/>
  <c r="M62" i="15"/>
  <c r="M61" i="15"/>
  <c r="M60" i="15"/>
  <c r="M59" i="15"/>
  <c r="M58" i="15"/>
  <c r="M57" i="15"/>
  <c r="M56" i="15"/>
  <c r="M55" i="15"/>
  <c r="M54" i="15"/>
  <c r="M53" i="15"/>
  <c r="M52" i="15"/>
  <c r="M51" i="15"/>
  <c r="M50" i="15"/>
  <c r="M49" i="15"/>
  <c r="M48" i="15"/>
  <c r="M47" i="15"/>
  <c r="M46" i="15"/>
  <c r="M45" i="15"/>
  <c r="M44" i="15"/>
  <c r="M43" i="15"/>
  <c r="M42" i="15"/>
  <c r="M41" i="15"/>
  <c r="M40" i="15"/>
  <c r="M39" i="15"/>
  <c r="N38" i="15"/>
  <c r="M37" i="15"/>
  <c r="M36" i="15"/>
  <c r="M35" i="15"/>
  <c r="M34" i="15"/>
  <c r="M33" i="15"/>
  <c r="M32" i="15"/>
  <c r="M31" i="15"/>
  <c r="M30" i="15"/>
  <c r="M29" i="15"/>
  <c r="M28" i="15"/>
  <c r="M27" i="15"/>
  <c r="M26" i="15"/>
  <c r="M25" i="15"/>
  <c r="M24" i="15"/>
  <c r="M23" i="15"/>
  <c r="M22" i="15"/>
  <c r="M21" i="15"/>
  <c r="M20" i="15"/>
  <c r="M19" i="15"/>
  <c r="M18" i="15"/>
  <c r="M17" i="15"/>
  <c r="M16" i="15"/>
  <c r="M15" i="15"/>
  <c r="M14" i="15"/>
  <c r="M13" i="15"/>
  <c r="M12" i="15"/>
  <c r="M11" i="15"/>
  <c r="M10" i="15"/>
  <c r="M9" i="15"/>
  <c r="M8" i="15"/>
  <c r="M7" i="15"/>
  <c r="M6" i="15"/>
  <c r="M5" i="15"/>
  <c r="P5" i="15" s="1"/>
  <c r="N76" i="15" l="1"/>
  <c r="P76" i="15"/>
  <c r="N29" i="15"/>
  <c r="P29" i="15"/>
  <c r="N18" i="15"/>
  <c r="P18" i="15"/>
  <c r="N28" i="15"/>
  <c r="P28" i="15"/>
  <c r="N88" i="15"/>
  <c r="P88" i="15"/>
  <c r="N65" i="15"/>
  <c r="P65" i="15"/>
  <c r="N66" i="15"/>
  <c r="P66" i="15"/>
  <c r="N56" i="15"/>
  <c r="P56" i="15"/>
  <c r="N41" i="15"/>
  <c r="P41" i="15"/>
  <c r="N54" i="15"/>
  <c r="P54" i="15"/>
  <c r="N19" i="15"/>
  <c r="P19" i="15"/>
  <c r="N67" i="15"/>
  <c r="P67" i="15"/>
  <c r="N44" i="15"/>
  <c r="P44" i="15"/>
  <c r="N21" i="15"/>
  <c r="P21" i="15"/>
  <c r="N69" i="15"/>
  <c r="P69" i="15"/>
  <c r="N71" i="15"/>
  <c r="P71" i="15"/>
  <c r="N40" i="15"/>
  <c r="P40" i="15"/>
  <c r="N52" i="15"/>
  <c r="P52" i="15"/>
  <c r="N53" i="15"/>
  <c r="P53" i="15"/>
  <c r="N6" i="15"/>
  <c r="P6" i="15"/>
  <c r="N78" i="15"/>
  <c r="P78" i="15"/>
  <c r="N43" i="15"/>
  <c r="P43" i="15"/>
  <c r="N79" i="15"/>
  <c r="P79" i="15"/>
  <c r="N32" i="15"/>
  <c r="P32" i="15"/>
  <c r="N68" i="15"/>
  <c r="P68" i="15"/>
  <c r="N9" i="15"/>
  <c r="P9" i="15"/>
  <c r="N57" i="15"/>
  <c r="P57" i="15"/>
  <c r="N10" i="15"/>
  <c r="P10" i="15"/>
  <c r="N46" i="15"/>
  <c r="P46" i="15"/>
  <c r="N70" i="15"/>
  <c r="P70" i="15"/>
  <c r="N11" i="15"/>
  <c r="P11" i="15"/>
  <c r="N35" i="15"/>
  <c r="P35" i="15"/>
  <c r="N59" i="15"/>
  <c r="P59" i="15"/>
  <c r="N12" i="15"/>
  <c r="P12" i="15"/>
  <c r="N24" i="15"/>
  <c r="P24" i="15"/>
  <c r="N36" i="15"/>
  <c r="P36" i="15"/>
  <c r="N48" i="15"/>
  <c r="P48" i="15"/>
  <c r="N60" i="15"/>
  <c r="P60" i="15"/>
  <c r="N72" i="15"/>
  <c r="P72" i="15"/>
  <c r="N84" i="15"/>
  <c r="P84" i="15"/>
  <c r="N16" i="15"/>
  <c r="P16" i="15"/>
  <c r="N64" i="15"/>
  <c r="P64" i="15"/>
  <c r="N17" i="15"/>
  <c r="P17" i="15"/>
  <c r="N77" i="15"/>
  <c r="P77" i="15"/>
  <c r="N42" i="15"/>
  <c r="P42" i="15"/>
  <c r="N7" i="15"/>
  <c r="P7" i="15"/>
  <c r="N55" i="15"/>
  <c r="P55" i="15"/>
  <c r="N20" i="15"/>
  <c r="P20" i="15"/>
  <c r="N80" i="15"/>
  <c r="P80" i="15"/>
  <c r="N33" i="15"/>
  <c r="P33" i="15"/>
  <c r="N45" i="15"/>
  <c r="P45" i="15"/>
  <c r="N81" i="15"/>
  <c r="P81" i="15"/>
  <c r="N22" i="15"/>
  <c r="P22" i="15"/>
  <c r="N58" i="15"/>
  <c r="P58" i="15"/>
  <c r="N82" i="15"/>
  <c r="P82" i="15"/>
  <c r="N47" i="15"/>
  <c r="P47" i="15"/>
  <c r="N13" i="15"/>
  <c r="P13" i="15"/>
  <c r="N25" i="15"/>
  <c r="P25" i="15"/>
  <c r="N37" i="15"/>
  <c r="P37" i="15"/>
  <c r="N49" i="15"/>
  <c r="P49" i="15"/>
  <c r="N73" i="15"/>
  <c r="P73" i="15"/>
  <c r="N85" i="15"/>
  <c r="P85" i="15"/>
  <c r="N30" i="15"/>
  <c r="P30" i="15"/>
  <c r="N31" i="15"/>
  <c r="P31" i="15"/>
  <c r="N8" i="15"/>
  <c r="P8" i="15"/>
  <c r="N34" i="15"/>
  <c r="P34" i="15"/>
  <c r="N23" i="15"/>
  <c r="P23" i="15"/>
  <c r="N83" i="15"/>
  <c r="P83" i="15"/>
  <c r="N50" i="15"/>
  <c r="P50" i="15"/>
  <c r="N62" i="15"/>
  <c r="P62" i="15"/>
  <c r="N74" i="15"/>
  <c r="P74" i="15"/>
  <c r="N86" i="15"/>
  <c r="P86" i="15"/>
  <c r="N61" i="15"/>
  <c r="P61" i="15"/>
  <c r="N14" i="15"/>
  <c r="P14" i="15"/>
  <c r="N26" i="15"/>
  <c r="P26" i="15"/>
  <c r="N15" i="15"/>
  <c r="P15" i="15"/>
  <c r="N27" i="15"/>
  <c r="P27" i="15"/>
  <c r="N39" i="15"/>
  <c r="P39" i="15"/>
  <c r="N51" i="15"/>
  <c r="P51" i="15"/>
  <c r="N63" i="15"/>
  <c r="P63" i="15"/>
  <c r="N75" i="15"/>
  <c r="P75" i="15"/>
  <c r="N87" i="15"/>
  <c r="P87" i="15"/>
  <c r="H90" i="15"/>
  <c r="S90" i="15" s="1"/>
  <c r="H92" i="15"/>
  <c r="S92" i="15" s="1"/>
  <c r="H91" i="15"/>
  <c r="S91" i="15" s="1"/>
  <c r="H93" i="15"/>
  <c r="S93" i="15" s="1"/>
  <c r="N5" i="15"/>
  <c r="H89" i="15"/>
  <c r="S89" i="15" s="1"/>
  <c r="M9" i="17"/>
  <c r="M10" i="17"/>
  <c r="N10" i="17" s="1"/>
  <c r="M11" i="17"/>
  <c r="N11" i="17" s="1"/>
  <c r="O12" i="17"/>
  <c r="U12" i="17" s="1"/>
  <c r="N16" i="17"/>
  <c r="N17" i="17"/>
  <c r="N18" i="17"/>
  <c r="N20" i="17"/>
  <c r="G17" i="16"/>
  <c r="G20" i="16"/>
  <c r="G22" i="16"/>
  <c r="F22" i="16" s="1"/>
  <c r="G23" i="16"/>
  <c r="F23" i="16" s="1"/>
  <c r="G29" i="16"/>
  <c r="F29" i="16" s="1"/>
  <c r="G31" i="16"/>
  <c r="F31" i="16" s="1"/>
  <c r="F41" i="16"/>
  <c r="F42" i="16"/>
  <c r="G42" i="16" s="1"/>
  <c r="F43" i="16"/>
  <c r="G43" i="16" s="1"/>
  <c r="F44" i="16"/>
  <c r="G44" i="16" s="1"/>
  <c r="F45" i="16"/>
  <c r="G45" i="16" s="1"/>
  <c r="F46" i="16"/>
  <c r="G46" i="16" s="1"/>
  <c r="F47" i="16"/>
  <c r="G47" i="16" s="1"/>
  <c r="F48" i="16"/>
  <c r="C14" i="18" s="1"/>
  <c r="G50" i="16"/>
  <c r="G51" i="16"/>
  <c r="F51" i="16" s="1"/>
  <c r="G52" i="16"/>
  <c r="F52" i="16" s="1"/>
  <c r="G53" i="16"/>
  <c r="F53" i="16" s="1"/>
  <c r="G54" i="16"/>
  <c r="F54" i="16" s="1"/>
  <c r="F55" i="16"/>
  <c r="F56" i="16"/>
  <c r="F57" i="16"/>
  <c r="F58" i="16"/>
  <c r="F59" i="16"/>
  <c r="F60" i="16"/>
  <c r="F61" i="16"/>
  <c r="F62" i="16"/>
  <c r="C16" i="18" l="1"/>
  <c r="G41" i="16"/>
  <c r="G39" i="16" s="1"/>
  <c r="D13" i="18" s="1"/>
  <c r="F39" i="16"/>
  <c r="C13" i="18" s="1"/>
  <c r="F17" i="16"/>
  <c r="G16" i="16"/>
  <c r="D10" i="18" s="1"/>
  <c r="S12" i="17"/>
  <c r="V12" i="17" s="1"/>
  <c r="N15" i="17"/>
  <c r="O15" i="17" s="1"/>
  <c r="U15" i="17" s="1"/>
  <c r="N19" i="17"/>
  <c r="O19" i="17" s="1"/>
  <c r="U19" i="17" s="1"/>
  <c r="N14" i="17"/>
  <c r="O14" i="17" s="1"/>
  <c r="N9" i="17"/>
  <c r="O9" i="17" s="1"/>
  <c r="G49" i="16"/>
  <c r="D15" i="18" s="1"/>
  <c r="G30" i="16"/>
  <c r="D12" i="18" s="1"/>
  <c r="O18" i="17"/>
  <c r="O16" i="17"/>
  <c r="O20" i="17"/>
  <c r="O10" i="17"/>
  <c r="U10" i="17" s="1"/>
  <c r="O13" i="17"/>
  <c r="O11" i="17"/>
  <c r="U11" i="17" s="1"/>
  <c r="O17" i="17"/>
  <c r="U17" i="17" s="1"/>
  <c r="F21" i="16"/>
  <c r="C11" i="18" s="1"/>
  <c r="G21" i="16"/>
  <c r="D11" i="18" s="1"/>
  <c r="F50" i="16"/>
  <c r="F49" i="16" s="1"/>
  <c r="C15" i="18" s="1"/>
  <c r="F30" i="16"/>
  <c r="C12" i="18" s="1"/>
  <c r="F20" i="16"/>
  <c r="K6" i="15"/>
  <c r="K7" i="15"/>
  <c r="K8" i="15"/>
  <c r="K9" i="15"/>
  <c r="K10" i="15"/>
  <c r="K11" i="15"/>
  <c r="K12" i="15"/>
  <c r="K13" i="15"/>
  <c r="K14" i="15"/>
  <c r="K15" i="15"/>
  <c r="K16" i="15"/>
  <c r="K17" i="15"/>
  <c r="K18" i="15"/>
  <c r="K19" i="15"/>
  <c r="K20" i="15"/>
  <c r="K21" i="15"/>
  <c r="K22" i="15"/>
  <c r="K23" i="15"/>
  <c r="K24" i="15"/>
  <c r="K25" i="15"/>
  <c r="K26" i="15"/>
  <c r="K27" i="15"/>
  <c r="K28" i="15"/>
  <c r="K29" i="15"/>
  <c r="K30" i="15"/>
  <c r="K31" i="15"/>
  <c r="K32" i="15"/>
  <c r="K33" i="15"/>
  <c r="K34" i="15"/>
  <c r="K35" i="15"/>
  <c r="K36" i="15"/>
  <c r="K37" i="15"/>
  <c r="K38" i="15"/>
  <c r="K39" i="15"/>
  <c r="K40" i="15"/>
  <c r="K41" i="15"/>
  <c r="K42" i="15"/>
  <c r="K43" i="15"/>
  <c r="K44" i="15"/>
  <c r="K45" i="15"/>
  <c r="K46" i="15"/>
  <c r="K47" i="15"/>
  <c r="K48" i="15"/>
  <c r="K49" i="15"/>
  <c r="K50" i="15"/>
  <c r="K51" i="15"/>
  <c r="K52" i="15"/>
  <c r="K53" i="15"/>
  <c r="K54" i="15"/>
  <c r="K55" i="15"/>
  <c r="K56" i="15"/>
  <c r="K57" i="15"/>
  <c r="K58" i="15"/>
  <c r="K59" i="15"/>
  <c r="K60" i="15"/>
  <c r="K61" i="15"/>
  <c r="K62" i="15"/>
  <c r="K63" i="15"/>
  <c r="K64" i="15"/>
  <c r="K65" i="15"/>
  <c r="K66" i="15"/>
  <c r="K67" i="15"/>
  <c r="K68" i="15"/>
  <c r="K69" i="15"/>
  <c r="K70" i="15"/>
  <c r="K71" i="15"/>
  <c r="K72" i="15"/>
  <c r="K73" i="15"/>
  <c r="K74" i="15"/>
  <c r="K75" i="15"/>
  <c r="K76" i="15"/>
  <c r="K77" i="15"/>
  <c r="K78" i="15"/>
  <c r="K79" i="15"/>
  <c r="K80" i="15"/>
  <c r="K81" i="15"/>
  <c r="K82" i="15"/>
  <c r="K83" i="15"/>
  <c r="K84" i="15"/>
  <c r="K85" i="15"/>
  <c r="K86" i="15"/>
  <c r="K87" i="15"/>
  <c r="K88" i="15"/>
  <c r="K5" i="15"/>
  <c r="U18" i="17" l="1"/>
  <c r="Q10" i="17"/>
  <c r="S10" i="17" s="1"/>
  <c r="H35" i="18"/>
  <c r="I35" i="18"/>
  <c r="F16" i="16"/>
  <c r="C10" i="18" s="1"/>
  <c r="S11" i="17"/>
  <c r="V11" i="17" s="1"/>
  <c r="S19" i="17"/>
  <c r="T19" i="17" s="1"/>
  <c r="S15" i="17"/>
  <c r="V15" i="17" s="1"/>
  <c r="Q13" i="17"/>
  <c r="S13" i="17" s="1"/>
  <c r="Q20" i="17"/>
  <c r="S20" i="17" s="1"/>
  <c r="Q18" i="17"/>
  <c r="Q16" i="17"/>
  <c r="U16" i="17" s="1"/>
  <c r="Q17" i="17"/>
  <c r="S17" i="17" s="1"/>
  <c r="V17" i="17" s="1"/>
  <c r="Q14" i="17"/>
  <c r="U14" i="17" s="1"/>
  <c r="Q9" i="17"/>
  <c r="U9" i="17" s="1"/>
  <c r="T12" i="17"/>
  <c r="U13" i="17" l="1"/>
  <c r="V13" i="17" s="1"/>
  <c r="U20" i="17"/>
  <c r="V10" i="17"/>
  <c r="H34" i="18"/>
  <c r="I34" i="18"/>
  <c r="V19" i="17"/>
  <c r="T15" i="17"/>
  <c r="T11" i="17"/>
  <c r="S16" i="17"/>
  <c r="V16" i="17" s="1"/>
  <c r="S14" i="17"/>
  <c r="T14" i="17" s="1"/>
  <c r="S18" i="17"/>
  <c r="T18" i="17" s="1"/>
  <c r="S9" i="17"/>
  <c r="T9" i="17" s="1"/>
  <c r="T17" i="17"/>
  <c r="T20" i="17"/>
  <c r="T13" i="17"/>
  <c r="T10" i="17"/>
  <c r="W10" i="17" l="1"/>
  <c r="H33" i="18"/>
  <c r="X10" i="17"/>
  <c r="Y10" i="17" s="1"/>
  <c r="Z10" i="17" s="1"/>
  <c r="I33" i="18"/>
  <c r="V20" i="17"/>
  <c r="X20" i="17" s="1"/>
  <c r="W13" i="17"/>
  <c r="H36" i="18"/>
  <c r="I36" i="18"/>
  <c r="T16" i="17"/>
  <c r="W16" i="17"/>
  <c r="V14" i="17"/>
  <c r="X14" i="17" s="1"/>
  <c r="V18" i="17"/>
  <c r="V9" i="17"/>
  <c r="X17" i="17"/>
  <c r="Y17" i="17" s="1"/>
  <c r="X13" i="17"/>
  <c r="E16" i="15"/>
  <c r="E35" i="15"/>
  <c r="E36" i="15"/>
  <c r="E39" i="15"/>
  <c r="E40" i="15"/>
  <c r="E43" i="15"/>
  <c r="E47" i="15"/>
  <c r="E49" i="15"/>
  <c r="E51" i="15"/>
  <c r="E53" i="15"/>
  <c r="E60" i="15"/>
  <c r="F65" i="15"/>
  <c r="X65" i="15" s="1"/>
  <c r="E70" i="15"/>
  <c r="E71" i="15"/>
  <c r="E72" i="15"/>
  <c r="E74" i="15"/>
  <c r="E80" i="15"/>
  <c r="E81" i="15"/>
  <c r="E8" i="15"/>
  <c r="E21" i="15"/>
  <c r="E23" i="15"/>
  <c r="E25" i="15"/>
  <c r="E27" i="15"/>
  <c r="E41" i="15"/>
  <c r="E45" i="15"/>
  <c r="E57" i="15"/>
  <c r="E58" i="15"/>
  <c r="E73" i="15"/>
  <c r="E7" i="15"/>
  <c r="E79" i="15"/>
  <c r="E18" i="15"/>
  <c r="E44" i="15"/>
  <c r="E28" i="15"/>
  <c r="E30" i="15"/>
  <c r="E31" i="15"/>
  <c r="E52" i="15"/>
  <c r="E68" i="15"/>
  <c r="E83" i="15"/>
  <c r="E87" i="15"/>
  <c r="E14" i="15"/>
  <c r="E15" i="15"/>
  <c r="E32" i="15"/>
  <c r="E85" i="15"/>
  <c r="E38" i="15"/>
  <c r="E42" i="15"/>
  <c r="E50" i="15"/>
  <c r="E54" i="15"/>
  <c r="E56" i="15"/>
  <c r="E63" i="15"/>
  <c r="E82" i="15"/>
  <c r="E5" i="15"/>
  <c r="E12" i="15"/>
  <c r="E84" i="15"/>
  <c r="E26" i="15"/>
  <c r="E33" i="15"/>
  <c r="E37" i="15"/>
  <c r="E64" i="15"/>
  <c r="E9" i="15"/>
  <c r="E10" i="15"/>
  <c r="E11" i="15"/>
  <c r="E13" i="15"/>
  <c r="E19" i="15"/>
  <c r="E29" i="15"/>
  <c r="E6" i="15"/>
  <c r="E17" i="15"/>
  <c r="E20" i="15"/>
  <c r="E22" i="15"/>
  <c r="E24" i="15"/>
  <c r="E62" i="15"/>
  <c r="E46" i="15"/>
  <c r="E55" i="15"/>
  <c r="E59" i="15"/>
  <c r="E61" i="15"/>
  <c r="E66" i="15"/>
  <c r="E67" i="15"/>
  <c r="E77" i="15"/>
  <c r="E48" i="15"/>
  <c r="E69" i="15"/>
  <c r="E75" i="15"/>
  <c r="E86" i="15"/>
  <c r="E88" i="15"/>
  <c r="E76" i="15"/>
  <c r="E78" i="15"/>
  <c r="E34" i="15"/>
  <c r="F88" i="15" l="1"/>
  <c r="X88" i="15" s="1"/>
  <c r="W88" i="15"/>
  <c r="F61" i="15"/>
  <c r="X61" i="15" s="1"/>
  <c r="W61" i="15"/>
  <c r="F17" i="15"/>
  <c r="X17" i="15" s="1"/>
  <c r="W17" i="15"/>
  <c r="F64" i="15"/>
  <c r="X64" i="15" s="1"/>
  <c r="W64" i="15"/>
  <c r="F63" i="15"/>
  <c r="X63" i="15" s="1"/>
  <c r="W63" i="15"/>
  <c r="F15" i="15"/>
  <c r="X15" i="15" s="1"/>
  <c r="W15" i="15"/>
  <c r="F28" i="15"/>
  <c r="X28" i="15" s="1"/>
  <c r="W28" i="15"/>
  <c r="F45" i="15"/>
  <c r="X45" i="15" s="1"/>
  <c r="W45" i="15"/>
  <c r="F80" i="15"/>
  <c r="X80" i="15" s="1"/>
  <c r="W80" i="15"/>
  <c r="F51" i="15"/>
  <c r="X51" i="15" s="1"/>
  <c r="W51" i="15"/>
  <c r="F16" i="15"/>
  <c r="X16" i="15" s="1"/>
  <c r="W16" i="15"/>
  <c r="F86" i="15"/>
  <c r="X86" i="15" s="1"/>
  <c r="W86" i="15"/>
  <c r="F59" i="15"/>
  <c r="X59" i="15" s="1"/>
  <c r="W59" i="15"/>
  <c r="F6" i="15"/>
  <c r="X6" i="15" s="1"/>
  <c r="W6" i="15"/>
  <c r="F37" i="15"/>
  <c r="X37" i="15" s="1"/>
  <c r="W37" i="15"/>
  <c r="F56" i="15"/>
  <c r="X56" i="15" s="1"/>
  <c r="W56" i="15"/>
  <c r="F14" i="15"/>
  <c r="X14" i="15" s="1"/>
  <c r="W14" i="15"/>
  <c r="F44" i="15"/>
  <c r="X44" i="15" s="1"/>
  <c r="W44" i="15"/>
  <c r="F41" i="15"/>
  <c r="X41" i="15" s="1"/>
  <c r="W41" i="15"/>
  <c r="F74" i="15"/>
  <c r="X74" i="15" s="1"/>
  <c r="W74" i="15"/>
  <c r="F49" i="15"/>
  <c r="X49" i="15" s="1"/>
  <c r="W49" i="15"/>
  <c r="F75" i="15"/>
  <c r="X75" i="15" s="1"/>
  <c r="W75" i="15"/>
  <c r="F29" i="15"/>
  <c r="X29" i="15" s="1"/>
  <c r="W29" i="15"/>
  <c r="F87" i="15"/>
  <c r="X87" i="15" s="1"/>
  <c r="W87" i="15"/>
  <c r="F46" i="15"/>
  <c r="X46" i="15" s="1"/>
  <c r="W46" i="15"/>
  <c r="F26" i="15"/>
  <c r="X26" i="15" s="1"/>
  <c r="W26" i="15"/>
  <c r="F83" i="15"/>
  <c r="X83" i="15" s="1"/>
  <c r="W83" i="15"/>
  <c r="F25" i="15"/>
  <c r="X25" i="15" s="1"/>
  <c r="W25" i="15"/>
  <c r="F43" i="15"/>
  <c r="X43" i="15" s="1"/>
  <c r="W43" i="15"/>
  <c r="F55" i="15"/>
  <c r="X55" i="15" s="1"/>
  <c r="W55" i="15"/>
  <c r="F33" i="15"/>
  <c r="X33" i="15" s="1"/>
  <c r="W33" i="15"/>
  <c r="F54" i="15"/>
  <c r="X54" i="15" s="1"/>
  <c r="W54" i="15"/>
  <c r="F18" i="15"/>
  <c r="X18" i="15" s="1"/>
  <c r="W18" i="15"/>
  <c r="F27" i="15"/>
  <c r="X27" i="15" s="1"/>
  <c r="W27" i="15"/>
  <c r="F72" i="15"/>
  <c r="X72" i="15" s="1"/>
  <c r="W72" i="15"/>
  <c r="F47" i="15"/>
  <c r="X47" i="15" s="1"/>
  <c r="W47" i="15"/>
  <c r="F69" i="15"/>
  <c r="X69" i="15" s="1"/>
  <c r="W69" i="15"/>
  <c r="F19" i="15"/>
  <c r="X19" i="15" s="1"/>
  <c r="W19" i="15"/>
  <c r="F50" i="15"/>
  <c r="X50" i="15" s="1"/>
  <c r="W50" i="15"/>
  <c r="F79" i="15"/>
  <c r="X79" i="15" s="1"/>
  <c r="W79" i="15"/>
  <c r="F71" i="15"/>
  <c r="X71" i="15" s="1"/>
  <c r="W71" i="15"/>
  <c r="F48" i="15"/>
  <c r="X48" i="15" s="1"/>
  <c r="W48" i="15"/>
  <c r="F62" i="15"/>
  <c r="X62" i="15" s="1"/>
  <c r="W62" i="15"/>
  <c r="F13" i="15"/>
  <c r="X13" i="15" s="1"/>
  <c r="W13" i="15"/>
  <c r="F84" i="15"/>
  <c r="X84" i="15" s="1"/>
  <c r="W84" i="15"/>
  <c r="F42" i="15"/>
  <c r="X42" i="15" s="1"/>
  <c r="W42" i="15"/>
  <c r="F68" i="15"/>
  <c r="X68" i="15" s="1"/>
  <c r="W68" i="15"/>
  <c r="F7" i="15"/>
  <c r="X7" i="15" s="1"/>
  <c r="W7" i="15"/>
  <c r="F23" i="15"/>
  <c r="X23" i="15" s="1"/>
  <c r="W23" i="15"/>
  <c r="F70" i="15"/>
  <c r="X70" i="15" s="1"/>
  <c r="W70" i="15"/>
  <c r="F40" i="15"/>
  <c r="X40" i="15" s="1"/>
  <c r="W40" i="15"/>
  <c r="F76" i="15"/>
  <c r="X76" i="15" s="1"/>
  <c r="W76" i="15"/>
  <c r="F66" i="15"/>
  <c r="X66" i="15" s="1"/>
  <c r="W66" i="15"/>
  <c r="F20" i="15"/>
  <c r="X20" i="15" s="1"/>
  <c r="W20" i="15"/>
  <c r="F9" i="15"/>
  <c r="X9" i="15" s="1"/>
  <c r="W9" i="15"/>
  <c r="F82" i="15"/>
  <c r="X82" i="15" s="1"/>
  <c r="W82" i="15"/>
  <c r="F32" i="15"/>
  <c r="X32" i="15" s="1"/>
  <c r="W32" i="15"/>
  <c r="F30" i="15"/>
  <c r="X30" i="15" s="1"/>
  <c r="W30" i="15"/>
  <c r="F57" i="15"/>
  <c r="X57" i="15" s="1"/>
  <c r="W57" i="15"/>
  <c r="F81" i="15"/>
  <c r="X81" i="15" s="1"/>
  <c r="W81" i="15"/>
  <c r="F53" i="15"/>
  <c r="G53" i="15" s="1"/>
  <c r="R53" i="15" s="1"/>
  <c r="W53" i="15"/>
  <c r="F35" i="15"/>
  <c r="X35" i="15" s="1"/>
  <c r="W35" i="15"/>
  <c r="F34" i="15"/>
  <c r="X34" i="15" s="1"/>
  <c r="W34" i="15"/>
  <c r="F77" i="15"/>
  <c r="X77" i="15" s="1"/>
  <c r="W77" i="15"/>
  <c r="F24" i="15"/>
  <c r="X24" i="15" s="1"/>
  <c r="W24" i="15"/>
  <c r="F11" i="15"/>
  <c r="X11" i="15" s="1"/>
  <c r="W11" i="15"/>
  <c r="F12" i="15"/>
  <c r="X12" i="15" s="1"/>
  <c r="W12" i="15"/>
  <c r="F38" i="15"/>
  <c r="X38" i="15" s="1"/>
  <c r="W38" i="15"/>
  <c r="F52" i="15"/>
  <c r="X52" i="15" s="1"/>
  <c r="W52" i="15"/>
  <c r="F73" i="15"/>
  <c r="X73" i="15" s="1"/>
  <c r="W73" i="15"/>
  <c r="F21" i="15"/>
  <c r="X21" i="15" s="1"/>
  <c r="W21" i="15"/>
  <c r="F39" i="15"/>
  <c r="X39" i="15" s="1"/>
  <c r="W39" i="15"/>
  <c r="F78" i="15"/>
  <c r="X78" i="15" s="1"/>
  <c r="W78" i="15"/>
  <c r="F67" i="15"/>
  <c r="X67" i="15" s="1"/>
  <c r="W67" i="15"/>
  <c r="F22" i="15"/>
  <c r="X22" i="15" s="1"/>
  <c r="W22" i="15"/>
  <c r="F10" i="15"/>
  <c r="X10" i="15" s="1"/>
  <c r="W10" i="15"/>
  <c r="F5" i="15"/>
  <c r="X5" i="15" s="1"/>
  <c r="W5" i="15"/>
  <c r="F85" i="15"/>
  <c r="X85" i="15" s="1"/>
  <c r="W85" i="15"/>
  <c r="F31" i="15"/>
  <c r="X31" i="15" s="1"/>
  <c r="W31" i="15"/>
  <c r="F58" i="15"/>
  <c r="X58" i="15" s="1"/>
  <c r="W58" i="15"/>
  <c r="F8" i="15"/>
  <c r="X8" i="15" s="1"/>
  <c r="W8" i="15"/>
  <c r="F60" i="15"/>
  <c r="X60" i="15" s="1"/>
  <c r="W60" i="15"/>
  <c r="F36" i="15"/>
  <c r="X36" i="15" s="1"/>
  <c r="W36" i="15"/>
  <c r="H65" i="15"/>
  <c r="S65" i="15" s="1"/>
  <c r="H69" i="15"/>
  <c r="S69" i="15" s="1"/>
  <c r="K210" i="17"/>
  <c r="F233" i="18" s="1"/>
  <c r="M210" i="17"/>
  <c r="N210" i="17" s="1"/>
  <c r="O210" i="17" s="1"/>
  <c r="W9" i="17"/>
  <c r="I32" i="18"/>
  <c r="H32" i="18"/>
  <c r="W18" i="17"/>
  <c r="W14" i="17"/>
  <c r="W20" i="17"/>
  <c r="X9" i="17"/>
  <c r="X18" i="17"/>
  <c r="G65" i="15"/>
  <c r="R65" i="15" s="1"/>
  <c r="Z17" i="17"/>
  <c r="X16" i="17"/>
  <c r="H59" i="15" l="1"/>
  <c r="S59" i="15" s="1"/>
  <c r="G69" i="15"/>
  <c r="R69" i="15" s="1"/>
  <c r="G80" i="15"/>
  <c r="R80" i="15" s="1"/>
  <c r="G78" i="15"/>
  <c r="R78" i="15" s="1"/>
  <c r="G52" i="15"/>
  <c r="R52" i="15" s="1"/>
  <c r="G32" i="15"/>
  <c r="R32" i="15" s="1"/>
  <c r="G66" i="15"/>
  <c r="R66" i="15" s="1"/>
  <c r="H19" i="15"/>
  <c r="S19" i="15" s="1"/>
  <c r="H14" i="15"/>
  <c r="S14" i="15" s="1"/>
  <c r="H57" i="15"/>
  <c r="S57" i="15" s="1"/>
  <c r="H40" i="15"/>
  <c r="S40" i="15" s="1"/>
  <c r="H84" i="15"/>
  <c r="S84" i="15" s="1"/>
  <c r="G15" i="15"/>
  <c r="R15" i="15" s="1"/>
  <c r="H44" i="15"/>
  <c r="S44" i="15" s="1"/>
  <c r="H24" i="15"/>
  <c r="S24" i="15" s="1"/>
  <c r="G44" i="15"/>
  <c r="R44" i="15" s="1"/>
  <c r="H55" i="15"/>
  <c r="S55" i="15" s="1"/>
  <c r="G48" i="15"/>
  <c r="R48" i="15" s="1"/>
  <c r="H52" i="15"/>
  <c r="S52" i="15" s="1"/>
  <c r="G18" i="15"/>
  <c r="R18" i="15" s="1"/>
  <c r="G43" i="15"/>
  <c r="R43" i="15" s="1"/>
  <c r="H80" i="15"/>
  <c r="S80" i="15" s="1"/>
  <c r="G51" i="15"/>
  <c r="R51" i="15" s="1"/>
  <c r="H43" i="15"/>
  <c r="S43" i="15" s="1"/>
  <c r="H71" i="15"/>
  <c r="S71" i="15" s="1"/>
  <c r="G50" i="15"/>
  <c r="R50" i="15" s="1"/>
  <c r="G88" i="15"/>
  <c r="R88" i="15" s="1"/>
  <c r="G49" i="15"/>
  <c r="R49" i="15" s="1"/>
  <c r="G5" i="15"/>
  <c r="R5" i="15" s="1"/>
  <c r="G11" i="15"/>
  <c r="R11" i="15" s="1"/>
  <c r="H88" i="15"/>
  <c r="S88" i="15" s="1"/>
  <c r="H5" i="15"/>
  <c r="S5" i="15" s="1"/>
  <c r="H82" i="15"/>
  <c r="S82" i="15" s="1"/>
  <c r="G23" i="15"/>
  <c r="R23" i="15" s="1"/>
  <c r="G71" i="15"/>
  <c r="R71" i="15" s="1"/>
  <c r="H73" i="15"/>
  <c r="S73" i="15" s="1"/>
  <c r="H66" i="15"/>
  <c r="S66" i="15" s="1"/>
  <c r="H23" i="15"/>
  <c r="S23" i="15" s="1"/>
  <c r="G14" i="15"/>
  <c r="R14" i="15" s="1"/>
  <c r="G84" i="15"/>
  <c r="R84" i="15" s="1"/>
  <c r="G24" i="15"/>
  <c r="R24" i="15" s="1"/>
  <c r="G63" i="15"/>
  <c r="R63" i="15" s="1"/>
  <c r="G26" i="15"/>
  <c r="R26" i="15" s="1"/>
  <c r="H18" i="15"/>
  <c r="S18" i="15" s="1"/>
  <c r="G27" i="15"/>
  <c r="R27" i="15" s="1"/>
  <c r="G59" i="15"/>
  <c r="R59" i="15" s="1"/>
  <c r="G30" i="15"/>
  <c r="R30" i="15" s="1"/>
  <c r="H49" i="15"/>
  <c r="S49" i="15" s="1"/>
  <c r="H15" i="15"/>
  <c r="S15" i="15" s="1"/>
  <c r="H78" i="15"/>
  <c r="S78" i="15" s="1"/>
  <c r="G46" i="15"/>
  <c r="R46" i="15" s="1"/>
  <c r="G61" i="15"/>
  <c r="R61" i="15" s="1"/>
  <c r="G8" i="15"/>
  <c r="R8" i="15" s="1"/>
  <c r="H32" i="15"/>
  <c r="S32" i="15" s="1"/>
  <c r="H51" i="15"/>
  <c r="S51" i="15" s="1"/>
  <c r="H46" i="15"/>
  <c r="S46" i="15" s="1"/>
  <c r="H63" i="15"/>
  <c r="S63" i="15" s="1"/>
  <c r="G76" i="15"/>
  <c r="R76" i="15" s="1"/>
  <c r="G16" i="15"/>
  <c r="R16" i="15" s="1"/>
  <c r="H31" i="15"/>
  <c r="S31" i="15" s="1"/>
  <c r="G47" i="15"/>
  <c r="R47" i="15" s="1"/>
  <c r="H61" i="15"/>
  <c r="S61" i="15" s="1"/>
  <c r="G72" i="15"/>
  <c r="R72" i="15" s="1"/>
  <c r="G58" i="15"/>
  <c r="R58" i="15" s="1"/>
  <c r="H13" i="15"/>
  <c r="S13" i="15" s="1"/>
  <c r="H58" i="15"/>
  <c r="S58" i="15" s="1"/>
  <c r="G67" i="15"/>
  <c r="R67" i="15" s="1"/>
  <c r="G7" i="15"/>
  <c r="R7" i="15" s="1"/>
  <c r="H85" i="15"/>
  <c r="S85" i="15" s="1"/>
  <c r="G81" i="15"/>
  <c r="R81" i="15" s="1"/>
  <c r="Y20" i="17" s="1"/>
  <c r="G42" i="15"/>
  <c r="R42" i="15" s="1"/>
  <c r="H48" i="15"/>
  <c r="S48" i="15" s="1"/>
  <c r="H20" i="15"/>
  <c r="S20" i="15" s="1"/>
  <c r="H6" i="15"/>
  <c r="S6" i="15" s="1"/>
  <c r="G39" i="15"/>
  <c r="R39" i="15" s="1"/>
  <c r="G13" i="15"/>
  <c r="R13" i="15" s="1"/>
  <c r="H39" i="15"/>
  <c r="S39" i="15" s="1"/>
  <c r="G38" i="15"/>
  <c r="R38" i="15" s="1"/>
  <c r="G77" i="15"/>
  <c r="R77" i="15" s="1"/>
  <c r="H81" i="15"/>
  <c r="S81" i="15" s="1"/>
  <c r="H54" i="15"/>
  <c r="S54" i="15" s="1"/>
  <c r="H77" i="15"/>
  <c r="S77" i="15" s="1"/>
  <c r="G82" i="15"/>
  <c r="R82" i="15" s="1"/>
  <c r="H79" i="15"/>
  <c r="S79" i="15" s="1"/>
  <c r="H56" i="15"/>
  <c r="S56" i="15" s="1"/>
  <c r="H76" i="15"/>
  <c r="S76" i="15" s="1"/>
  <c r="H10" i="15"/>
  <c r="S10" i="15" s="1"/>
  <c r="G54" i="15"/>
  <c r="R54" i="15" s="1"/>
  <c r="G64" i="15"/>
  <c r="R64" i="15" s="1"/>
  <c r="G40" i="15"/>
  <c r="R40" i="15" s="1"/>
  <c r="G10" i="15"/>
  <c r="R10" i="15" s="1"/>
  <c r="H38" i="15"/>
  <c r="S38" i="15" s="1"/>
  <c r="G6" i="15"/>
  <c r="R6" i="15" s="1"/>
  <c r="G79" i="15"/>
  <c r="R79" i="15" s="1"/>
  <c r="H26" i="15"/>
  <c r="S26" i="15" s="1"/>
  <c r="H7" i="15"/>
  <c r="S7" i="15" s="1"/>
  <c r="H22" i="15"/>
  <c r="S22" i="15" s="1"/>
  <c r="H70" i="15"/>
  <c r="S70" i="15" s="1"/>
  <c r="G75" i="15"/>
  <c r="R75" i="15" s="1"/>
  <c r="G60" i="15"/>
  <c r="R60" i="15" s="1"/>
  <c r="G70" i="15"/>
  <c r="R70" i="15" s="1"/>
  <c r="G83" i="15"/>
  <c r="R83" i="15" s="1"/>
  <c r="H17" i="15"/>
  <c r="S17" i="15" s="1"/>
  <c r="H47" i="15"/>
  <c r="S47" i="15" s="1"/>
  <c r="H75" i="15"/>
  <c r="S75" i="15" s="1"/>
  <c r="H11" i="15"/>
  <c r="S11" i="15" s="1"/>
  <c r="H36" i="15"/>
  <c r="S36" i="15" s="1"/>
  <c r="H35" i="15"/>
  <c r="S35" i="15" s="1"/>
  <c r="G86" i="15"/>
  <c r="R86" i="15" s="1"/>
  <c r="G37" i="15"/>
  <c r="R37" i="15" s="1"/>
  <c r="H21" i="15"/>
  <c r="S21" i="15" s="1"/>
  <c r="H67" i="15"/>
  <c r="S67" i="15" s="1"/>
  <c r="H42" i="15"/>
  <c r="S42" i="15" s="1"/>
  <c r="H83" i="15"/>
  <c r="S83" i="15" s="1"/>
  <c r="H60" i="15"/>
  <c r="S60" i="15" s="1"/>
  <c r="H41" i="15"/>
  <c r="S41" i="15" s="1"/>
  <c r="Y13" i="17"/>
  <c r="G56" i="15"/>
  <c r="R56" i="15" s="1"/>
  <c r="H45" i="15"/>
  <c r="S45" i="15" s="1"/>
  <c r="H9" i="15"/>
  <c r="S9" i="15" s="1"/>
  <c r="H72" i="15"/>
  <c r="S72" i="15" s="1"/>
  <c r="G22" i="15"/>
  <c r="R22" i="15" s="1"/>
  <c r="G33" i="15"/>
  <c r="R33" i="15" s="1"/>
  <c r="G28" i="15"/>
  <c r="R28" i="15" s="1"/>
  <c r="G85" i="15"/>
  <c r="R85" i="15" s="1"/>
  <c r="G55" i="15"/>
  <c r="R55" i="15" s="1"/>
  <c r="G73" i="15"/>
  <c r="R73" i="15" s="1"/>
  <c r="H86" i="15"/>
  <c r="S86" i="15" s="1"/>
  <c r="H87" i="15"/>
  <c r="S87" i="15" s="1"/>
  <c r="Y14" i="17"/>
  <c r="H53" i="15"/>
  <c r="S53" i="15" s="1"/>
  <c r="X53" i="15"/>
  <c r="G36" i="15"/>
  <c r="R36" i="15" s="1"/>
  <c r="G57" i="15"/>
  <c r="R57" i="15" s="1"/>
  <c r="G62" i="15"/>
  <c r="R62" i="15" s="1"/>
  <c r="H33" i="15"/>
  <c r="S33" i="15" s="1"/>
  <c r="H28" i="15"/>
  <c r="S28" i="15" s="1"/>
  <c r="H64" i="15"/>
  <c r="S64" i="15" s="1"/>
  <c r="H34" i="15"/>
  <c r="S34" i="15" s="1"/>
  <c r="G31" i="15"/>
  <c r="R31" i="15" s="1"/>
  <c r="G19" i="15"/>
  <c r="R19" i="15" s="1"/>
  <c r="G9" i="15"/>
  <c r="R9" i="15" s="1"/>
  <c r="G74" i="15"/>
  <c r="R74" i="15" s="1"/>
  <c r="G17" i="15"/>
  <c r="R17" i="15" s="1"/>
  <c r="G21" i="15"/>
  <c r="R21" i="15" s="1"/>
  <c r="G34" i="15"/>
  <c r="R34" i="15" s="1"/>
  <c r="H30" i="15"/>
  <c r="S30" i="15" s="1"/>
  <c r="H27" i="15"/>
  <c r="S27" i="15" s="1"/>
  <c r="H16" i="15"/>
  <c r="S16" i="15" s="1"/>
  <c r="H29" i="15"/>
  <c r="S29" i="15" s="1"/>
  <c r="H25" i="15"/>
  <c r="S25" i="15" s="1"/>
  <c r="H74" i="15"/>
  <c r="S74" i="15" s="1"/>
  <c r="H62" i="15"/>
  <c r="S62" i="15" s="1"/>
  <c r="G87" i="15"/>
  <c r="R87" i="15" s="1"/>
  <c r="G12" i="15"/>
  <c r="R12" i="15" s="1"/>
  <c r="G68" i="15"/>
  <c r="R68" i="15" s="1"/>
  <c r="G45" i="15"/>
  <c r="R45" i="15" s="1"/>
  <c r="G29" i="15"/>
  <c r="R29" i="15" s="1"/>
  <c r="G20" i="15"/>
  <c r="R20" i="15" s="1"/>
  <c r="G41" i="15"/>
  <c r="R41" i="15" s="1"/>
  <c r="G35" i="15"/>
  <c r="R35" i="15" s="1"/>
  <c r="G25" i="15"/>
  <c r="R25" i="15" s="1"/>
  <c r="H50" i="15"/>
  <c r="S50" i="15" s="1"/>
  <c r="H8" i="15"/>
  <c r="S8" i="15" s="1"/>
  <c r="H37" i="15"/>
  <c r="S37" i="15" s="1"/>
  <c r="H12" i="15"/>
  <c r="S12" i="15" s="1"/>
  <c r="H68" i="15"/>
  <c r="S68" i="15" s="1"/>
  <c r="O7" i="17"/>
  <c r="L210" i="17"/>
  <c r="G233" i="18" s="1"/>
  <c r="P210" i="17"/>
  <c r="P7" i="17" s="1"/>
  <c r="N7" i="17"/>
  <c r="Q210" i="17" l="1"/>
  <c r="Q7" i="17" s="1"/>
  <c r="Y18" i="17"/>
  <c r="Y16" i="17"/>
  <c r="Z16" i="17" s="1"/>
  <c r="Y9" i="17"/>
  <c r="S210" i="17"/>
  <c r="T210" i="17" s="1"/>
  <c r="U210" i="17" l="1"/>
  <c r="U7" i="17" s="1"/>
  <c r="G15" i="16" s="1"/>
  <c r="F15" i="16" s="1"/>
  <c r="S7" i="17"/>
  <c r="T7" i="17"/>
  <c r="G14" i="16" s="1"/>
  <c r="F14" i="16" s="1"/>
  <c r="V210" i="17"/>
  <c r="Z13" i="17"/>
  <c r="Z14" i="17"/>
  <c r="Z18" i="17"/>
  <c r="Z20" i="17"/>
  <c r="Z9" i="17"/>
  <c r="W210" i="17" l="1"/>
  <c r="X210" i="17"/>
  <c r="V6" i="17"/>
  <c r="H233" i="18"/>
  <c r="I233" i="18"/>
  <c r="G13" i="16"/>
  <c r="F13" i="16" s="1"/>
  <c r="C9" i="18" s="1"/>
  <c r="G12" i="16"/>
  <c r="Y210" i="17" l="1"/>
  <c r="Z210" i="17" s="1"/>
  <c r="D9" i="18"/>
  <c r="D8" i="18"/>
  <c r="F12" i="16"/>
  <c r="C8" i="18" s="1"/>
  <c r="G11" i="16"/>
  <c r="F11" i="16" l="1"/>
  <c r="F63" i="16" s="1"/>
  <c r="G65" i="16"/>
  <c r="G63" i="16"/>
  <c r="G64" i="16" l="1"/>
  <c r="G66" i="16" s="1"/>
  <c r="F65" i="16"/>
  <c r="C18" i="18" s="1"/>
  <c r="D18" i="18"/>
  <c r="G67" i="16" l="1"/>
  <c r="G69" i="16" s="1"/>
  <c r="G70" i="16" s="1"/>
  <c r="F64" i="16"/>
  <c r="D17" i="18"/>
  <c r="H59" i="16" l="1"/>
  <c r="H66" i="16"/>
  <c r="H61" i="16"/>
  <c r="H39" i="16"/>
  <c r="E13" i="18" s="1"/>
  <c r="H16" i="16"/>
  <c r="E10" i="18" s="1"/>
  <c r="H13" i="16"/>
  <c r="E9" i="18" s="1"/>
  <c r="H64" i="16"/>
  <c r="E17" i="18" s="1"/>
  <c r="D21" i="18"/>
  <c r="H48" i="16"/>
  <c r="E14" i="18" s="1"/>
  <c r="H30" i="16"/>
  <c r="E12" i="18" s="1"/>
  <c r="H58" i="16"/>
  <c r="H21" i="16"/>
  <c r="E11" i="18" s="1"/>
  <c r="H14" i="16"/>
  <c r="H49" i="16"/>
  <c r="E15" i="18" s="1"/>
  <c r="H65" i="16"/>
  <c r="E18" i="18" s="1"/>
  <c r="H57" i="16"/>
  <c r="H60" i="16"/>
  <c r="H62" i="16"/>
  <c r="H12" i="16"/>
  <c r="E8" i="18" s="1"/>
  <c r="H15" i="16"/>
  <c r="H55" i="16"/>
  <c r="H56" i="16"/>
  <c r="H11" i="16"/>
  <c r="H67" i="16"/>
  <c r="E19" i="18" s="1"/>
  <c r="H63" i="16"/>
  <c r="C17" i="18"/>
  <c r="F66" i="16"/>
  <c r="F67" i="16"/>
  <c r="D19" i="18"/>
  <c r="G68" i="16"/>
  <c r="D20" i="18" s="1"/>
  <c r="E16" i="18" l="1"/>
  <c r="F68" i="16"/>
  <c r="C20" i="18" s="1"/>
  <c r="C19" i="18"/>
  <c r="F69" i="16"/>
  <c r="F70" i="16" s="1"/>
  <c r="D22" i="18"/>
  <c r="G71" i="16"/>
  <c r="D23" i="18" l="1"/>
  <c r="C21" i="18"/>
  <c r="C22" i="18"/>
  <c r="F71" i="16" l="1"/>
  <c r="C23" i="18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B57" authorId="0" shapeId="0" xr:uid="{00000000-0006-0000-0200-000001000000}">
      <text>
        <r>
          <rPr>
            <sz val="9"/>
            <color indexed="81"/>
            <rFont val="Tahoma"/>
            <family val="2"/>
            <charset val="204"/>
          </rPr>
          <t>обучение, санитарные книжки, допуски, лицензии и т.п.</t>
        </r>
      </text>
    </comment>
    <comment ref="B59" authorId="0" shapeId="0" xr:uid="{00000000-0006-0000-0200-000002000000}">
      <text>
        <r>
          <rPr>
            <sz val="9"/>
            <color indexed="81"/>
            <rFont val="Tahoma"/>
            <family val="2"/>
            <charset val="204"/>
          </rPr>
          <t>доставка персонала и материалов, логистические затраты и т.п.</t>
        </r>
      </text>
    </comment>
    <comment ref="B60" authorId="0" shapeId="0" xr:uid="{00000000-0006-0000-0200-000003000000}">
      <text>
        <r>
          <rPr>
            <sz val="9"/>
            <color indexed="81"/>
            <rFont val="Tahoma"/>
            <family val="2"/>
            <charset val="204"/>
          </rPr>
          <t>аренда помещений, расходы на запуск, моб. связь, интернет, канцелярские товары и т.п</t>
        </r>
      </text>
    </comment>
    <comment ref="B64" authorId="0" shapeId="0" xr:uid="{00000000-0006-0000-0200-000004000000}">
      <text>
        <r>
          <rPr>
            <sz val="9"/>
            <color indexed="81"/>
            <rFont val="Tahoma"/>
            <family val="2"/>
            <charset val="204"/>
          </rPr>
          <t>затраты на АУП, аренду офисных и складских помещений, страхование, налог на имущество и т.п.</t>
        </r>
      </text>
    </comment>
    <comment ref="B65" authorId="0" shapeId="0" xr:uid="{00000000-0006-0000-0200-000005000000}">
      <text>
        <r>
          <rPr>
            <sz val="9"/>
            <color indexed="81"/>
            <rFont val="Tahoma"/>
            <family val="2"/>
            <charset val="204"/>
          </rPr>
          <t>кредит учитывается для покрытия потребности в оборотных средствах (ФОТ, ТМЦ)</t>
        </r>
      </text>
    </comment>
  </commentList>
</comments>
</file>

<file path=xl/sharedStrings.xml><?xml version="1.0" encoding="utf-8"?>
<sst xmlns="http://schemas.openxmlformats.org/spreadsheetml/2006/main" count="355" uniqueCount="320">
  <si>
    <t>Расходы на оплату труда</t>
  </si>
  <si>
    <t>Инвентарь</t>
  </si>
  <si>
    <t>Спецодежда</t>
  </si>
  <si>
    <t>Амортизация ОС</t>
  </si>
  <si>
    <t>Подрядные работы</t>
  </si>
  <si>
    <t>Эксплуатация и ремонт оборудования</t>
  </si>
  <si>
    <t>Расходные материалы (РМ для сан.зон)</t>
  </si>
  <si>
    <t>Расходные материалы (химия и РМ для уборки)</t>
  </si>
  <si>
    <t>Расходные материалы</t>
  </si>
  <si>
    <t>ковросервис</t>
  </si>
  <si>
    <t>альп.работы</t>
  </si>
  <si>
    <t>вывоз отходов</t>
  </si>
  <si>
    <t>Прочие расходы</t>
  </si>
  <si>
    <t>Транспортные расходы</t>
  </si>
  <si>
    <t>График и время работы</t>
  </si>
  <si>
    <t>Кол-во месяцев</t>
  </si>
  <si>
    <t>Комментарии</t>
  </si>
  <si>
    <t>Наименование статьи затрат</t>
  </si>
  <si>
    <t>Кол-во</t>
  </si>
  <si>
    <t>НДФЛ</t>
  </si>
  <si>
    <t>Стоимость  без НДС</t>
  </si>
  <si>
    <t xml:space="preserve">Накладные расходы       </t>
  </si>
  <si>
    <t xml:space="preserve">  Зарплата, премии, компенсации</t>
  </si>
  <si>
    <t xml:space="preserve">  Налоги на ФОТ </t>
  </si>
  <si>
    <t>НДС</t>
  </si>
  <si>
    <t>Себестоимость (производственная)</t>
  </si>
  <si>
    <t>Полная себестоимость (справочно)</t>
  </si>
  <si>
    <t xml:space="preserve">Вознаграждение </t>
  </si>
  <si>
    <t>Кол- во, чел.</t>
  </si>
  <si>
    <t>Расходы на оплату труда (см. лист "Расчет ФОТ")</t>
  </si>
  <si>
    <t>Цена покупки, руб.</t>
  </si>
  <si>
    <t>Инвентарь 1</t>
  </si>
  <si>
    <t>Инвентарь 2</t>
  </si>
  <si>
    <t>Инвентарь 3</t>
  </si>
  <si>
    <t>Спецодежда 2</t>
  </si>
  <si>
    <t>Горюче-смазочные материалы (ГСМ)</t>
  </si>
  <si>
    <t>Аренда оборудования и транспортных средств (ТС)</t>
  </si>
  <si>
    <t>Оплата праздничных дней производится в двойном размере.</t>
  </si>
  <si>
    <t xml:space="preserve">Размер оплачиваемого работодателем больничного листа в расчете учитывается для каждого сотрудника в размере не менее стоимости 3 (трёх) рабочих дней ежегодно. </t>
  </si>
  <si>
    <t xml:space="preserve">Спецодежда 1 </t>
  </si>
  <si>
    <t>Расходы на СОУТ (новый объект),  по охране труда (ОТ) и промышленной безопасности (ПБ)</t>
  </si>
  <si>
    <t>Электрооборудование крупное -  поломоечные машины различного типа (3 амортизационная группа)</t>
  </si>
  <si>
    <t>Механизация крупная (фронтальные погрузчики с навесным оборудованием более 1 куб.м., самосвалы грузоподъемностью более 10 тонн, автогрейдеры) 5 аморт.группа</t>
  </si>
  <si>
    <t>Механизация средняя и малая западного производства  (фронтальные погрузчики  до 1 куб.м., коммунальные машины для уборки дорог и тротуаров, паркингов, самосвалы до 10 тонн и проч.) 4 аморт.группа</t>
  </si>
  <si>
    <t>Механизация средняя и малая производства СНГ и КНР  (фронтальные погрузчики типа МТЗ до 1 куб.м., коммунальные машины для уборки дорог и тратуаров, паркингов, самосвалы до 10 тонн и проч.) 4 аморт.группа</t>
  </si>
  <si>
    <t>Стоимость заемных средств (при отсрочке платежей от 30 календарных дней и более)</t>
  </si>
  <si>
    <t>Количество дней отсрочки платежа</t>
  </si>
  <si>
    <t>Коэффициент накладных расходов</t>
  </si>
  <si>
    <t>Ставка по кредиту</t>
  </si>
  <si>
    <t>Коэффициент расчета вознаграждения</t>
  </si>
  <si>
    <t>Стоимость, руб.</t>
  </si>
  <si>
    <t>Расходы на банковскую гарантию и обеспечение заявки, руб.</t>
  </si>
  <si>
    <t>дератизация</t>
  </si>
  <si>
    <t>вывоз снега</t>
  </si>
  <si>
    <t>Калькуляция</t>
  </si>
  <si>
    <t xml:space="preserve">В настоящей форме Калькуляции все затраты необходимо указывать без учета НДС. </t>
  </si>
  <si>
    <t>Количество дней отпуска рассчитывается исходя из 28 календарных дней. Дополнительно учитывается отпуск, установленный законодательством для районов Крайнего Севера и приравненных к ним (8,16 или 24 календарных дня), а также отпуск, который может быть установлен по результатам специальной оценки условий труда (СОУТ).</t>
  </si>
  <si>
    <t>Срок контракта, мес.</t>
  </si>
  <si>
    <t>Кол-во рабочих часов в смену</t>
  </si>
  <si>
    <t>Кол-во рабочих смен в месяц</t>
  </si>
  <si>
    <t>Кол-во рабочих часов итого</t>
  </si>
  <si>
    <t>Сроки амортизации основных средств определяются каждым участником самостоятельно в соответствии с действующим законодательством РФ.</t>
  </si>
  <si>
    <t xml:space="preserve">Субъект РФ, в котором оказывается услуга </t>
  </si>
  <si>
    <t>Площадь объекта (кв.м)</t>
  </si>
  <si>
    <t xml:space="preserve">Наименование/ИНН подрядчика </t>
  </si>
  <si>
    <t xml:space="preserve">Наименование/ИНН заказчика услуг, к которому относится объект </t>
  </si>
  <si>
    <t>Вид объекта</t>
  </si>
  <si>
    <t>Белгородская область</t>
  </si>
  <si>
    <t>Брянская область</t>
  </si>
  <si>
    <t>Владимирская область</t>
  </si>
  <si>
    <t>Воронежская область</t>
  </si>
  <si>
    <t>Ивановская область</t>
  </si>
  <si>
    <t>Калужская область</t>
  </si>
  <si>
    <t>Костромская область</t>
  </si>
  <si>
    <t>Курская область</t>
  </si>
  <si>
    <t>Липецкая область</t>
  </si>
  <si>
    <t>Орловская область</t>
  </si>
  <si>
    <t>Рязанская область</t>
  </si>
  <si>
    <t>Смоленская область</t>
  </si>
  <si>
    <t>Тамбовская область</t>
  </si>
  <si>
    <t>Тверская область</t>
  </si>
  <si>
    <t>Тульская область</t>
  </si>
  <si>
    <t>Ярославская область</t>
  </si>
  <si>
    <t>Республика Карелия</t>
  </si>
  <si>
    <t>Республика Коми</t>
  </si>
  <si>
    <t>Архангельская область</t>
  </si>
  <si>
    <t>Вологодская область</t>
  </si>
  <si>
    <t>Калининградская область</t>
  </si>
  <si>
    <t>Ленинградская область</t>
  </si>
  <si>
    <t>Мурманская область</t>
  </si>
  <si>
    <t>Новгородская область</t>
  </si>
  <si>
    <t>Псковская область</t>
  </si>
  <si>
    <t>Республика Калмыкия</t>
  </si>
  <si>
    <t>Республика Крым</t>
  </si>
  <si>
    <t>Краснодарский край</t>
  </si>
  <si>
    <t>Астраханская область</t>
  </si>
  <si>
    <t>Волгоградская область</t>
  </si>
  <si>
    <t>Ростовская область</t>
  </si>
  <si>
    <t>Республика Башкортостан</t>
  </si>
  <si>
    <t>Республика Марий Эл</t>
  </si>
  <si>
    <t>Республика Мордовия</t>
  </si>
  <si>
    <t>Удмуртская Республика</t>
  </si>
  <si>
    <t>Пермский край</t>
  </si>
  <si>
    <t>Кировская область</t>
  </si>
  <si>
    <t>Нижегородская область</t>
  </si>
  <si>
    <t>Оренбургская область</t>
  </si>
  <si>
    <t>Пензенская область</t>
  </si>
  <si>
    <t>Самарская область</t>
  </si>
  <si>
    <t>Саратовская область</t>
  </si>
  <si>
    <t>Ульяновская область</t>
  </si>
  <si>
    <t>Курганская область</t>
  </si>
  <si>
    <t>Свердловская область</t>
  </si>
  <si>
    <t>Челябинская область</t>
  </si>
  <si>
    <t>Республика Алтай</t>
  </si>
  <si>
    <t>Республика Тыва</t>
  </si>
  <si>
    <t>Республика Хакасия</t>
  </si>
  <si>
    <t>Алтайский край</t>
  </si>
  <si>
    <t>Красноярский край</t>
  </si>
  <si>
    <t>Иркутская область</t>
  </si>
  <si>
    <t>Новосибирская область</t>
  </si>
  <si>
    <t>Омская область</t>
  </si>
  <si>
    <t>Томская область</t>
  </si>
  <si>
    <t>Республика Бурятия</t>
  </si>
  <si>
    <t>Республика Саха (Якутия)</t>
  </si>
  <si>
    <t>Забайкальский край</t>
  </si>
  <si>
    <t>Камчатский край</t>
  </si>
  <si>
    <t>Приморский край</t>
  </si>
  <si>
    <t>Хабаровский край</t>
  </si>
  <si>
    <t>Амурская область</t>
  </si>
  <si>
    <t>Магаданская область</t>
  </si>
  <si>
    <t>Сахалинская область</t>
  </si>
  <si>
    <t>Регион РФ</t>
  </si>
  <si>
    <t>Московская область</t>
  </si>
  <si>
    <t>Кемеровская область - Кузбасс</t>
  </si>
  <si>
    <t>Еврейская автономная область</t>
  </si>
  <si>
    <t>Чукотский автономный округ</t>
  </si>
  <si>
    <t>Город федерального значения Севастополь</t>
  </si>
  <si>
    <t>Республика Дагестан</t>
  </si>
  <si>
    <t>Республика Ингушетия</t>
  </si>
  <si>
    <t>Кабардино-Балкарская Республика</t>
  </si>
  <si>
    <t>Карачаево-Черкесская Республика</t>
  </si>
  <si>
    <t>Республика Северная Осетия-Алания</t>
  </si>
  <si>
    <t>Чеченская Республика</t>
  </si>
  <si>
    <t>Ставропольский край</t>
  </si>
  <si>
    <t>Республика Татарстан (Татарстан)</t>
  </si>
  <si>
    <t>Чувашская Республика - Чувашия</t>
  </si>
  <si>
    <t xml:space="preserve">Город Москва </t>
  </si>
  <si>
    <t xml:space="preserve">Ненецкий автономный округ </t>
  </si>
  <si>
    <t xml:space="preserve">Город Санкт-Петербург </t>
  </si>
  <si>
    <t xml:space="preserve">Республика Адыгея </t>
  </si>
  <si>
    <t xml:space="preserve">Ханты-Мансийский автономный округ - Югра </t>
  </si>
  <si>
    <t xml:space="preserve">Ямало-Ненецкий автономный округ </t>
  </si>
  <si>
    <t xml:space="preserve">Тюменская область </t>
  </si>
  <si>
    <t>Код субъекта РФ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</si>
  <si>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</si>
  <si>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</si>
  <si>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</si>
  <si>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</si>
  <si>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</si>
  <si>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</si>
  <si>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</si>
  <si>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</si>
  <si>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</si>
  <si>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12</t>
  </si>
  <si>
    <t>13</t>
  </si>
  <si>
    <t>15</t>
  </si>
  <si>
    <t>16</t>
  </si>
  <si>
    <t>18</t>
  </si>
  <si>
    <t>20</t>
  </si>
  <si>
    <t>21</t>
  </si>
  <si>
    <t>26</t>
  </si>
  <si>
    <t>43</t>
  </si>
  <si>
    <t>45</t>
  </si>
  <si>
    <t>52</t>
  </si>
  <si>
    <t>56</t>
  </si>
  <si>
    <t>58</t>
  </si>
  <si>
    <t>59</t>
  </si>
  <si>
    <t>63</t>
  </si>
  <si>
    <t>64</t>
  </si>
  <si>
    <t>66</t>
  </si>
  <si>
    <t>72</t>
  </si>
  <si>
    <t>73</t>
  </si>
  <si>
    <t>74</t>
  </si>
  <si>
    <t>86</t>
  </si>
  <si>
    <t>89</t>
  </si>
  <si>
    <t xml:space="preserve">77 Город Москва </t>
  </si>
  <si>
    <t>Налог на прибыль (информационно)</t>
  </si>
  <si>
    <t>РФ</t>
  </si>
  <si>
    <t>Бюджет/Здравоохранение</t>
  </si>
  <si>
    <t>Бюджет/Образование</t>
  </si>
  <si>
    <t>Бюджет/ФОИВ</t>
  </si>
  <si>
    <t>Бюджет/Силовые структуры</t>
  </si>
  <si>
    <t>Бюджет/ЖД и Метрополитены</t>
  </si>
  <si>
    <t>Бюджет/Прочие</t>
  </si>
  <si>
    <t>Индустрия/Нефтегазовая промышленность</t>
  </si>
  <si>
    <t>Индустрия/Машиностроение</t>
  </si>
  <si>
    <t>Индустрия/Пищевая</t>
  </si>
  <si>
    <t xml:space="preserve">Индустрия/Фармацевтическая </t>
  </si>
  <si>
    <t>Индустрия/Уголь, руда, металл</t>
  </si>
  <si>
    <t>Индустрия/Энергетика</t>
  </si>
  <si>
    <t>Индустрия/ Прочая</t>
  </si>
  <si>
    <t>Недвижимость/Аэропорты, стадионы и пр.</t>
  </si>
  <si>
    <t>Недвижимость/Жилая</t>
  </si>
  <si>
    <t>Недвижимость/Логистическая</t>
  </si>
  <si>
    <t>Недвижимость/Офисная</t>
  </si>
  <si>
    <t>Недвижимость/Торгово-развлекательная</t>
  </si>
  <si>
    <t>Недвижимость/Прочая</t>
  </si>
  <si>
    <t>Cети/Nonfood</t>
  </si>
  <si>
    <t>Сети/Супермаркеты</t>
  </si>
  <si>
    <t>Сети/Гипермаркеты</t>
  </si>
  <si>
    <t>Сети/Распределительные центры</t>
  </si>
  <si>
    <t>Сети/Офисы</t>
  </si>
  <si>
    <t>Прочее</t>
  </si>
  <si>
    <t>Электрооборудование (пылесосы, пыле/водосос, экстракторы и т.п.) (1 амортизацонная группа)</t>
  </si>
  <si>
    <t>электрооборудование среднее - однодисковые роторные машины в различных навесных модификациях, высокоскоростные роторные машины, специализированные машины для чистки ковров, эскалаторов, траволаторов и проч. (2 группа)</t>
  </si>
  <si>
    <t xml:space="preserve">Механизация ручная (снегоочиститель шнековый, снегоуборчная машина щеточного типа, травокосилка, газонокосилка и проч.) 2 аморт.группа </t>
  </si>
  <si>
    <t>Срок амортизации (максимальный)</t>
  </si>
  <si>
    <t>Сети/Магазины у дома</t>
  </si>
  <si>
    <t xml:space="preserve">  Зарплата, премии, компенсации, питание</t>
  </si>
  <si>
    <t>Правила заполнения</t>
  </si>
  <si>
    <t xml:space="preserve">Заполнению (редактированию) подлежат ячейки, отмеченные серым маркером. Остальные ячейки защищены от редактирования (в них не требуется вносить изменения и/или значения параметров в них рассчитываются автоматически). </t>
  </si>
  <si>
    <t>Штатное расписание во вкладке "Расчет ФОТ" подлежит заполнению в зависимости от обслуживаемого объекта и необходимого графика работы</t>
  </si>
  <si>
    <t>Справочная информация</t>
  </si>
  <si>
    <t>Адрес объекта (индекс, город (населенный пункт), улица, дом (корпус, строение), офис</t>
  </si>
  <si>
    <t xml:space="preserve">Расчет заработной платы в час во вкладке "Статистическая ЗП" производится из максимально возможных согласно ТК РФ 246 часов  среднемесячно при работе сотрудника  по основному договору и договору совместительства, формула расчета представлена в п.1                                                                                                                                                                </t>
  </si>
  <si>
    <t xml:space="preserve">Табелирование </t>
  </si>
  <si>
    <t>Итого ФОТ (с учетом районных коэффициентов, северных надбавок, праздничных, отпускных и больничных дней, НДФЛ и  страховых взносов)</t>
  </si>
  <si>
    <t>% отклонения стоимости ч/ч от ЕМИСС в час- 20% (не ниже МРОТ)</t>
  </si>
  <si>
    <t>Оплата праздничных  дней</t>
  </si>
  <si>
    <t>Оплата отпускных дней</t>
  </si>
  <si>
    <t>Оплата питания</t>
  </si>
  <si>
    <t xml:space="preserve">Оплата больничных дней (3 дня)        </t>
  </si>
  <si>
    <t xml:space="preserve">Заработная плата, руб.   </t>
  </si>
  <si>
    <t>в месяц</t>
  </si>
  <si>
    <t>в смену</t>
  </si>
  <si>
    <t>в час.</t>
  </si>
  <si>
    <t xml:space="preserve">Заработная плата всех сотрудников </t>
  </si>
  <si>
    <t>Заработная плата 1 сотр. НЕТТО (на руки)</t>
  </si>
  <si>
    <t xml:space="preserve"> НЕТТО (на руки) в месяц</t>
  </si>
  <si>
    <t>ЕМИСС -20% (не ниже МРОТ), руб. в час</t>
  </si>
  <si>
    <t>руб. в час</t>
  </si>
  <si>
    <t>руб. в месяц</t>
  </si>
  <si>
    <t>ООО "ПРИМЕР"</t>
  </si>
  <si>
    <t>Критерий коммерческого предприятия</t>
  </si>
  <si>
    <t>МСП</t>
  </si>
  <si>
    <t>не МСП</t>
  </si>
  <si>
    <t>ЕМИСС среднемесячно минус 20%  в час, включая страховые взносы</t>
  </si>
  <si>
    <t>ЕМИСС минус 20%</t>
  </si>
  <si>
    <t xml:space="preserve"> в месяц                    </t>
  </si>
  <si>
    <t xml:space="preserve">в час                     </t>
  </si>
  <si>
    <t xml:space="preserve">среднемесячно </t>
  </si>
  <si>
    <t xml:space="preserve">  в час</t>
  </si>
  <si>
    <t>Итого выручка проекта среднемесячно, руб.</t>
  </si>
  <si>
    <t>Итого выручка проекта за весь период, руб.</t>
  </si>
  <si>
    <t>Расходные материалы (для уборки внешней территории)</t>
  </si>
  <si>
    <t>Расходные материалы (прочие)</t>
  </si>
  <si>
    <t>Спецодежда 3</t>
  </si>
  <si>
    <t>Спецодежда 4</t>
  </si>
  <si>
    <t>Иностранцы (ЕАЭС)</t>
  </si>
  <si>
    <t>Иностранцы (патент)</t>
  </si>
  <si>
    <t>Гражданство</t>
  </si>
  <si>
    <t xml:space="preserve">Заработная плата за 1 час устанавливается в размере не менее определенного по формуле (далее – Минимальная расчетная заработная плата за 1 час):
80% от среднего уровня заработной платы по отрасли в регионе оказания услуг, определенной в соответствии с данными, опубликованными Федеральной службой государственной статистики на официальном сайте Единой межведомственной информационно-статистической системы (далее – ЕМИСС)/246 (далее – Средний уровень заработной платы за час), где 246 – это максимально возможное количество рабочих часов среднемесячно по трудовому договору и договору совместительства на 1 человека в соответствии с ТК РФ.
При этом максимальное количество отработанных сотрудником часов среднемесячно не должно превышать 246 рабочих часов 
Для целей расчета среднего уровня заработной платы по отрасли принимаются данные о среднемесячной начисленной заработной плате работников организаций, соответствующих отраслевому виду экономической деятельности по ОКВЭД-2 (группа 81.2 «Деятельность по чистке и уборке»), за последний период (год,квартал), опубликованный на официальном сайте ЕМИСС, на момент составления расчета.
В случае, если определенная таким образом минимальная расчетная заработная плата за 1 час работы окажется ниже уровня заработной платы, рассчитанного по формуле:
МРОТ (минимальный размер заработной платы, установленной в субъекте РФ)/164  рабочих часа (далее Минимальный размер заработной платы за час), где 
164 – это количество рабочих часов в месяц для 40 часовой рабочей недели, согласно производственному календарю, 
Минимальная расчетная заработная плата за 1 час принимается Исполнителем равной Минимальному размеру заработной платы за час (МРОТ/164).
 Процент отклонения отображается в столбце АА "Расчет ФОТ", подсвечивается зеленым в случае соответствия, красным в случае несоответствия  требуемому критерию. </t>
  </si>
  <si>
    <t xml:space="preserve">Расчетная стоимость услуги </t>
  </si>
  <si>
    <t>Стоимость, руб./мес.</t>
  </si>
  <si>
    <t>Доля в выручке без НДС, %</t>
  </si>
  <si>
    <t>ФОТ</t>
  </si>
  <si>
    <t xml:space="preserve">Налоги на ФОТ </t>
  </si>
  <si>
    <t xml:space="preserve">Стоимость заемных средств </t>
  </si>
  <si>
    <t>Расчетная стоимость трудового ресурса</t>
  </si>
  <si>
    <t>Должность</t>
  </si>
  <si>
    <t>в час</t>
  </si>
  <si>
    <t>Заработная плата 1 сотр. НЕТТО (на руки), руб.</t>
  </si>
  <si>
    <t>Кол-во часов</t>
  </si>
  <si>
    <t>Надбавки и взносы с ФОТ, руб./период договора</t>
  </si>
  <si>
    <t>руб. за период договора</t>
  </si>
  <si>
    <t>НЕТТО (на руки) за период договора</t>
  </si>
  <si>
    <t xml:space="preserve"> с НДФЛ (к начислению) за период договора</t>
  </si>
  <si>
    <t>**Стоимость, руб./период договора</t>
  </si>
  <si>
    <t>**Стоимость услуги за период договора= стоимость нормо-часа Х количество часов за период договора</t>
  </si>
  <si>
    <t>Надбавки, НДФЛ и взносы с ФОТ, руб./период договора</t>
  </si>
  <si>
    <t>Итого ФОТ (с учетом районных коэффициентов, северных надбавок, праздничных, отпускных и больничных дней, НДФЛ и  страховых взносов), руб./ период договора</t>
  </si>
  <si>
    <t>г. Пример, ул. Пример, д. 8</t>
  </si>
  <si>
    <t>Инвентарь 4</t>
  </si>
  <si>
    <t>Инвентарь 5</t>
  </si>
  <si>
    <t>Инвентарь 6</t>
  </si>
  <si>
    <t>Инвентарь 7</t>
  </si>
  <si>
    <t>Инвентарь 8</t>
  </si>
  <si>
    <t>Спецодежда 5</t>
  </si>
  <si>
    <t>Спецодежда 6</t>
  </si>
  <si>
    <t>Спецодежда 7</t>
  </si>
  <si>
    <t>Спецодежда 8</t>
  </si>
  <si>
    <r>
      <t>Настоящая форма содержит вкладки - "Статистическая ЗП", "Калькуляция",  "Расчет ФОТ</t>
    </r>
    <r>
      <rPr>
        <sz val="12"/>
        <color rgb="FF00B050"/>
        <rFont val="Times New Roman"/>
        <family val="1"/>
        <charset val="204"/>
      </rPr>
      <t xml:space="preserve">" </t>
    </r>
    <r>
      <rPr>
        <sz val="12"/>
        <rFont val="Times New Roman"/>
        <family val="1"/>
        <charset val="204"/>
      </rPr>
      <t>и  «Приложение к договору»</t>
    </r>
    <r>
      <rPr>
        <sz val="12"/>
        <color rgb="FF333333"/>
        <rFont val="Times New Roman"/>
        <family val="1"/>
        <charset val="204"/>
      </rPr>
      <t xml:space="preserve"> .  Листы "Калькуляция" и "Расчет ФОТ" являются обязательными для заполнения в полном объеме.</t>
    </r>
  </si>
  <si>
    <t xml:space="preserve"> Вкладка "Приложение к договору", в которой указываются расчетная стоимость услуги с разбивкой на статьи затрат и расчетная стоимость трудового ресурса, заполняется автоматически при заполнении вкладок "Калькуляция" и "Расчет ФОТ".</t>
  </si>
  <si>
    <t>В разделе «Амортизация ОС» не допускается указывать в основные средства с нулевой остаточной стоимостью. При формировании Калькуляции необходимо в обязательном порядке учитывать затраты на амортизацию каждого основного средства (исходя из ежемесячной амортизации нового основного средства).</t>
  </si>
  <si>
    <t>В разделе «Инвентарь» не допускается указывать инвентарь б/у и/или инвентарь с нулевой стоимостью. В Калькуляцию каждого проекта необходимо закладывать приобретение нового инвентаря по действующим на момент расчета ценам поставщиков.</t>
  </si>
  <si>
    <t>В разделе «Спецодежда» указанное количество комплектов спецодежды должно соответствовать планируемому количеству персонала и учитывать сезонность (зима/лето) и условия труда. Для контрактов продолжительностью более 1(одного) года необходимо учитывать ежегодное приобретение комплектов «летней» спецодежды для всех сотрудников, комплекты «зимней» спецодежды подлежат обновлению не реже, чем 1 раз в 2(два) года.</t>
  </si>
  <si>
    <t>В разделе «Расходы на СОУТ (новый объект),  по охране труда (ОТ) и промышленной безопасности (ПБ)» в обязательном порядке должны быть учтены соответствующие затраты на выполнение нормативов и требований в области охраны труда, пожарной и промышленной безопасности (в т.ч. медосмотры,  медкнижки, освидетельствование рабочих мест,  аттестации по электро- и пожарной безопасности и т.д.) по действующим на момент расчета расценкам поставщиков указанных услуг.</t>
  </si>
  <si>
    <t>В разделе «Эксплуатация и ремонт оборудования» указываются затраты на ремонт и обслуживание основных средств, а также затраты на приобретение расходных материалов (щетки, скребки, резинки и др.). Данные затраты должны ежегодно составлять не менее 5% от стоимости основного средства.</t>
  </si>
  <si>
    <t>Размер страховых взносов для граждан РФ и иностранных граждан составляет 30%, без учета страховых взносов от несчастных случаев, которые закладываются согласно таблице производственных рисков (от 0,2 до 8,5%). Применительно к клинингу страховые взносы в ФСС по несчастным случаям в среднем равны 0,5%.</t>
  </si>
  <si>
    <t>Взнос в единый фонд пенсионного и социального страхования</t>
  </si>
  <si>
    <t>*</t>
  </si>
  <si>
    <t>данные ЕМИСС пока отсутствуют</t>
  </si>
  <si>
    <t xml:space="preserve"> в час, включая отпускные, больничные, страховые взносы</t>
  </si>
  <si>
    <t xml:space="preserve"> в месяц, включая отпускные и больничные (без страховых взносов)</t>
  </si>
  <si>
    <t xml:space="preserve"> в час, включая отпускные и больничные (без страховых взносов)</t>
  </si>
  <si>
    <t>**</t>
  </si>
  <si>
    <t>Донецкая Народная Республика**</t>
  </si>
  <si>
    <t>Луганская Народная Республика**</t>
  </si>
  <si>
    <t>Запорожская область**</t>
  </si>
  <si>
    <t>Херсонская область**</t>
  </si>
  <si>
    <t>Значение для сравнения в час, включая страховые взносы, отпускные и больничные</t>
  </si>
  <si>
    <t>Значение для сравнения (справочно), включая отпускные и больничные (без страховых взносов)</t>
  </si>
  <si>
    <t>ЕМИСС и МРОТ включают НДФЛ</t>
  </si>
  <si>
    <t>Среднемесячно</t>
  </si>
  <si>
    <t xml:space="preserve">Стоимость с НДС </t>
  </si>
  <si>
    <t>Стоимость с НДС</t>
  </si>
  <si>
    <t xml:space="preserve">Компании, работающие на УСН (без НДС), считают затраты без учета налога на добавленную стоимость. Далее необходимо прибавлять сумму расчетного налога согласно внутренней системе упрощенного налогообложения. </t>
  </si>
  <si>
    <t>Согласно производственному календарю в 2026 году 1972 максимально возможных рабочих часов (при 40- часовой рабочей неделе) по одному трудовому договору (без переработок), т.е. 164,3 часа среднемесячно.                                                               
ТК РФ допускается работа по совместительству с продолжительностью рабочего времени, не превышающей половины месячной нормы рабочего времени, в 2026 году это 1972/2=986 часов. Таким образом, расчет максимально возможного количества рабочих часов в год по основному договору и договору совместительства выглядит следующим образом: 1972+0,5*1 972=2958 /12 месяцев=246,5 часов (среднемесячно). 
Согласно ТК РФ максимально возможное количество человеко-часов (3 078/ в год)  можно установить графиком работы персоналу 6/1-10 часов, это основной договор плюс договор совместительства. 
В случае установки графика работы, при котором количество человеко- часов по каждой специальности и каждому сотруднику превышает 3 078 часов в год, ячейка с итоговым количеством человеко- часов (столбец J вкладки "Расчет ФОТ") окрашивается в красный цвет, если не превышает- в зеленый.</t>
  </si>
  <si>
    <t>Данные ЕМИСС за январь - май  2026 г. по коду ОКВЭД2 81.2 Услуги по чистке и уборке*</t>
  </si>
  <si>
    <t>МРОТ (на 01.08.2026)*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</si>
</sst>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₽_-;\-* #,##0.00\ _₽_-;_-* &quot;-&quot;??\ _₽_-;_-@_-"/>
    <numFmt numFmtId="165" formatCode="_-* #,##0.00_₽_-;\-* #,##0.00_₽_-;_-* &quot;-&quot;??_₽_-;_-@_-"/>
    <numFmt numFmtId="166" formatCode="_-* #,##0_₽_-;\-* #,##0_₽_-;_-* &quot;-&quot;??_₽_-;_-@_-"/>
    <numFmt numFmtId="167" formatCode="0.0%"/>
    <numFmt numFmtId="168" formatCode="_-* #,##0\ _₽_-;\-* #,##0\ _₽_-;_-* &quot;-&quot;??\ _₽_-;_-@_-"/>
    <numFmt numFmtId="169" formatCode="0.000000%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indexed="81"/>
      <name val="Tahoma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color rgb="FF2E2E2E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4"/>
      <color rgb="FFC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8"/>
      <name val="Calibri"/>
      <family val="2"/>
      <scheme val="minor"/>
    </font>
    <font>
      <sz val="12"/>
      <color rgb="FF00B050"/>
      <name val="Times New Roman"/>
      <family val="1"/>
      <charset val="204"/>
    </font>
    <font>
      <sz val="12"/>
      <color rgb="FF0070C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6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rgb="FFE7E7E7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360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vertical="top" wrapText="1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center"/>
    </xf>
    <xf numFmtId="4" fontId="3" fillId="0" borderId="8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4" fontId="3" fillId="0" borderId="2" xfId="0" applyNumberFormat="1" applyFont="1" applyBorder="1" applyAlignment="1">
      <alignment horizontal="center" vertical="center"/>
    </xf>
    <xf numFmtId="0" fontId="8" fillId="3" borderId="9" xfId="0" applyFont="1" applyFill="1" applyBorder="1" applyAlignment="1">
      <alignment horizontal="left" vertical="center" indent="1"/>
    </xf>
    <xf numFmtId="0" fontId="7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3" borderId="9" xfId="0" applyFont="1" applyFill="1" applyBorder="1" applyAlignment="1">
      <alignment horizontal="left" vertical="center" indent="1"/>
    </xf>
    <xf numFmtId="0" fontId="3" fillId="0" borderId="39" xfId="0" applyFont="1" applyBorder="1" applyAlignment="1">
      <alignment horizontal="right" vertical="center" wrapText="1" indent="1"/>
    </xf>
    <xf numFmtId="3" fontId="3" fillId="0" borderId="39" xfId="0" applyNumberFormat="1" applyFont="1" applyBorder="1" applyAlignment="1">
      <alignment horizontal="right" vertical="center" wrapText="1" indent="1"/>
    </xf>
    <xf numFmtId="0" fontId="3" fillId="3" borderId="39" xfId="0" applyFont="1" applyFill="1" applyBorder="1" applyAlignment="1">
      <alignment horizontal="right" vertical="center" wrapText="1" indent="1"/>
    </xf>
    <xf numFmtId="0" fontId="8" fillId="6" borderId="39" xfId="0" applyFont="1" applyFill="1" applyBorder="1" applyAlignment="1">
      <alignment horizontal="right" vertical="center" wrapText="1" indent="1"/>
    </xf>
    <xf numFmtId="0" fontId="4" fillId="0" borderId="2" xfId="0" applyFont="1" applyBorder="1" applyAlignment="1">
      <alignment horizontal="left" vertical="top"/>
    </xf>
    <xf numFmtId="0" fontId="3" fillId="0" borderId="0" xfId="0" applyFont="1" applyAlignment="1">
      <alignment horizontal="center"/>
    </xf>
    <xf numFmtId="0" fontId="9" fillId="0" borderId="0" xfId="0" applyFont="1"/>
    <xf numFmtId="166" fontId="3" fillId="5" borderId="2" xfId="1" applyNumberFormat="1" applyFont="1" applyFill="1" applyBorder="1" applyProtection="1">
      <protection locked="0"/>
    </xf>
    <xf numFmtId="0" fontId="4" fillId="0" borderId="8" xfId="0" applyFont="1" applyBorder="1" applyAlignment="1">
      <alignment vertical="top"/>
    </xf>
    <xf numFmtId="0" fontId="4" fillId="0" borderId="1" xfId="0" applyFont="1" applyBorder="1" applyAlignment="1">
      <alignment vertical="top"/>
    </xf>
    <xf numFmtId="3" fontId="4" fillId="0" borderId="9" xfId="0" applyNumberFormat="1" applyFont="1" applyBorder="1" applyAlignment="1">
      <alignment vertical="top"/>
    </xf>
    <xf numFmtId="3" fontId="4" fillId="0" borderId="2" xfId="0" applyNumberFormat="1" applyFont="1" applyBorder="1" applyAlignment="1">
      <alignment horizontal="right" vertical="top"/>
    </xf>
    <xf numFmtId="3" fontId="4" fillId="0" borderId="1" xfId="0" applyNumberFormat="1" applyFont="1" applyBorder="1" applyAlignment="1">
      <alignment horizontal="right" vertical="top"/>
    </xf>
    <xf numFmtId="10" fontId="3" fillId="0" borderId="7" xfId="2" applyNumberFormat="1" applyFont="1" applyFill="1" applyBorder="1" applyAlignment="1" applyProtection="1">
      <alignment horizontal="right" vertical="top"/>
    </xf>
    <xf numFmtId="0" fontId="3" fillId="0" borderId="8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3" fontId="3" fillId="0" borderId="9" xfId="0" applyNumberFormat="1" applyFont="1" applyBorder="1" applyAlignment="1">
      <alignment vertical="top"/>
    </xf>
    <xf numFmtId="3" fontId="4" fillId="0" borderId="2" xfId="0" applyNumberFormat="1" applyFont="1" applyBorder="1" applyAlignment="1">
      <alignment vertical="top"/>
    </xf>
    <xf numFmtId="0" fontId="3" fillId="0" borderId="6" xfId="0" applyFont="1" applyBorder="1" applyAlignment="1">
      <alignment horizontal="left" vertical="top"/>
    </xf>
    <xf numFmtId="3" fontId="4" fillId="0" borderId="6" xfId="0" applyNumberFormat="1" applyFont="1" applyBorder="1" applyAlignment="1">
      <alignment vertical="top"/>
    </xf>
    <xf numFmtId="9" fontId="3" fillId="0" borderId="6" xfId="0" applyNumberFormat="1" applyFont="1" applyBorder="1" applyAlignment="1">
      <alignment horizontal="right" indent="1"/>
    </xf>
    <xf numFmtId="3" fontId="3" fillId="0" borderId="6" xfId="0" applyNumberFormat="1" applyFont="1" applyBorder="1"/>
    <xf numFmtId="167" fontId="3" fillId="0" borderId="6" xfId="2" applyNumberFormat="1" applyFont="1" applyFill="1" applyBorder="1" applyAlignment="1" applyProtection="1">
      <alignment horizontal="right" vertical="top"/>
    </xf>
    <xf numFmtId="0" fontId="3" fillId="0" borderId="13" xfId="0" applyFont="1" applyBorder="1" applyAlignment="1">
      <alignment horizontal="left" indent="1"/>
    </xf>
    <xf numFmtId="3" fontId="3" fillId="0" borderId="13" xfId="0" applyNumberFormat="1" applyFont="1" applyBorder="1"/>
    <xf numFmtId="3" fontId="3" fillId="0" borderId="12" xfId="0" applyNumberFormat="1" applyFont="1" applyBorder="1"/>
    <xf numFmtId="0" fontId="3" fillId="0" borderId="16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5" borderId="6" xfId="0" applyFont="1" applyFill="1" applyBorder="1" applyProtection="1">
      <protection locked="0"/>
    </xf>
    <xf numFmtId="166" fontId="3" fillId="5" borderId="6" xfId="1" applyNumberFormat="1" applyFont="1" applyFill="1" applyBorder="1" applyProtection="1">
      <protection locked="0"/>
    </xf>
    <xf numFmtId="3" fontId="3" fillId="0" borderId="0" xfId="0" applyNumberFormat="1" applyFont="1"/>
    <xf numFmtId="3" fontId="3" fillId="3" borderId="13" xfId="0" applyNumberFormat="1" applyFont="1" applyFill="1" applyBorder="1"/>
    <xf numFmtId="167" fontId="3" fillId="0" borderId="12" xfId="2" applyNumberFormat="1" applyFont="1" applyFill="1" applyBorder="1" applyAlignment="1" applyProtection="1">
      <alignment horizontal="right" vertical="top"/>
    </xf>
    <xf numFmtId="0" fontId="4" fillId="0" borderId="23" xfId="0" applyFont="1" applyBorder="1" applyAlignment="1">
      <alignment horizontal="left"/>
    </xf>
    <xf numFmtId="3" fontId="3" fillId="3" borderId="14" xfId="0" applyNumberFormat="1" applyFont="1" applyFill="1" applyBorder="1"/>
    <xf numFmtId="3" fontId="4" fillId="0" borderId="15" xfId="0" applyNumberFormat="1" applyFont="1" applyBorder="1" applyAlignment="1">
      <alignment horizontal="right" vertical="top"/>
    </xf>
    <xf numFmtId="3" fontId="4" fillId="0" borderId="14" xfId="0" applyNumberFormat="1" applyFont="1" applyBorder="1" applyAlignment="1">
      <alignment horizontal="right" vertical="top"/>
    </xf>
    <xf numFmtId="10" fontId="3" fillId="0" borderId="16" xfId="2" applyNumberFormat="1" applyFont="1" applyFill="1" applyBorder="1" applyAlignment="1" applyProtection="1">
      <alignment horizontal="right" vertical="top"/>
    </xf>
    <xf numFmtId="0" fontId="3" fillId="0" borderId="24" xfId="0" applyFont="1" applyBorder="1" applyProtection="1">
      <protection locked="0"/>
    </xf>
    <xf numFmtId="0" fontId="3" fillId="5" borderId="25" xfId="0" applyFont="1" applyFill="1" applyBorder="1" applyAlignment="1" applyProtection="1">
      <alignment horizontal="right"/>
      <protection locked="0"/>
    </xf>
    <xf numFmtId="3" fontId="3" fillId="3" borderId="0" xfId="0" applyNumberFormat="1" applyFont="1" applyFill="1"/>
    <xf numFmtId="0" fontId="3" fillId="0" borderId="26" xfId="0" applyFont="1" applyBorder="1" applyProtection="1">
      <protection locked="0"/>
    </xf>
    <xf numFmtId="0" fontId="3" fillId="5" borderId="12" xfId="0" applyFont="1" applyFill="1" applyBorder="1" applyProtection="1">
      <protection locked="0"/>
    </xf>
    <xf numFmtId="166" fontId="3" fillId="5" borderId="12" xfId="1" applyNumberFormat="1" applyFont="1" applyFill="1" applyBorder="1" applyProtection="1">
      <protection locked="0"/>
    </xf>
    <xf numFmtId="0" fontId="3" fillId="0" borderId="28" xfId="0" applyFont="1" applyBorder="1" applyProtection="1">
      <protection locked="0"/>
    </xf>
    <xf numFmtId="3" fontId="4" fillId="0" borderId="16" xfId="0" applyNumberFormat="1" applyFont="1" applyBorder="1" applyAlignment="1">
      <alignment horizontal="right" vertical="top"/>
    </xf>
    <xf numFmtId="0" fontId="3" fillId="0" borderId="16" xfId="0" applyFont="1" applyBorder="1"/>
    <xf numFmtId="3" fontId="4" fillId="0" borderId="29" xfId="0" applyNumberFormat="1" applyFont="1" applyBorder="1" applyAlignment="1">
      <alignment horizontal="right" vertical="top"/>
    </xf>
    <xf numFmtId="3" fontId="4" fillId="0" borderId="6" xfId="0" applyNumberFormat="1" applyFont="1" applyBorder="1" applyAlignment="1">
      <alignment horizontal="right" vertical="top"/>
    </xf>
    <xf numFmtId="3" fontId="4" fillId="0" borderId="3" xfId="0" applyNumberFormat="1" applyFont="1" applyBorder="1" applyAlignment="1">
      <alignment horizontal="right" vertical="top"/>
    </xf>
    <xf numFmtId="0" fontId="3" fillId="5" borderId="31" xfId="0" applyFont="1" applyFill="1" applyBorder="1" applyAlignment="1" applyProtection="1">
      <alignment horizontal="right" wrapText="1"/>
      <protection locked="0"/>
    </xf>
    <xf numFmtId="0" fontId="3" fillId="5" borderId="2" xfId="0" applyFont="1" applyFill="1" applyBorder="1" applyProtection="1">
      <protection locked="0"/>
    </xf>
    <xf numFmtId="3" fontId="3" fillId="0" borderId="3" xfId="0" applyNumberFormat="1" applyFont="1" applyBorder="1"/>
    <xf numFmtId="0" fontId="3" fillId="5" borderId="32" xfId="0" applyFont="1" applyFill="1" applyBorder="1" applyAlignment="1" applyProtection="1">
      <alignment horizontal="right" wrapText="1"/>
      <protection locked="0"/>
    </xf>
    <xf numFmtId="0" fontId="3" fillId="5" borderId="5" xfId="0" applyFont="1" applyFill="1" applyBorder="1" applyProtection="1">
      <protection locked="0"/>
    </xf>
    <xf numFmtId="166" fontId="3" fillId="5" borderId="5" xfId="1" applyNumberFormat="1" applyFont="1" applyFill="1" applyBorder="1" applyProtection="1">
      <protection locked="0"/>
    </xf>
    <xf numFmtId="0" fontId="4" fillId="0" borderId="18" xfId="0" applyFont="1" applyBorder="1"/>
    <xf numFmtId="0" fontId="4" fillId="0" borderId="21" xfId="0" applyFont="1" applyBorder="1"/>
    <xf numFmtId="3" fontId="3" fillId="0" borderId="19" xfId="0" applyNumberFormat="1" applyFont="1" applyBorder="1"/>
    <xf numFmtId="3" fontId="3" fillId="0" borderId="22" xfId="0" applyNumberFormat="1" applyFont="1" applyBorder="1"/>
    <xf numFmtId="3" fontId="3" fillId="0" borderId="21" xfId="0" applyNumberFormat="1" applyFont="1" applyBorder="1"/>
    <xf numFmtId="3" fontId="4" fillId="5" borderId="19" xfId="0" applyNumberFormat="1" applyFont="1" applyFill="1" applyBorder="1" applyProtection="1">
      <protection locked="0"/>
    </xf>
    <xf numFmtId="10" fontId="3" fillId="0" borderId="15" xfId="2" applyNumberFormat="1" applyFont="1" applyFill="1" applyBorder="1" applyAlignment="1" applyProtection="1">
      <alignment horizontal="right" vertical="top"/>
    </xf>
    <xf numFmtId="167" fontId="3" fillId="0" borderId="20" xfId="2" applyNumberFormat="1" applyFont="1" applyBorder="1" applyAlignment="1" applyProtection="1">
      <alignment horizontal="right" vertical="top"/>
      <protection locked="0"/>
    </xf>
    <xf numFmtId="166" fontId="3" fillId="0" borderId="2" xfId="1" applyNumberFormat="1" applyFont="1" applyFill="1" applyBorder="1" applyProtection="1"/>
    <xf numFmtId="3" fontId="4" fillId="5" borderId="1" xfId="0" applyNumberFormat="1" applyFont="1" applyFill="1" applyBorder="1" applyAlignment="1" applyProtection="1">
      <alignment vertical="top"/>
      <protection locked="0"/>
    </xf>
    <xf numFmtId="10" fontId="3" fillId="0" borderId="2" xfId="2" applyNumberFormat="1" applyFont="1" applyFill="1" applyBorder="1" applyAlignment="1" applyProtection="1">
      <alignment horizontal="right" vertical="top"/>
    </xf>
    <xf numFmtId="166" fontId="3" fillId="0" borderId="5" xfId="1" applyNumberFormat="1" applyFont="1" applyFill="1" applyBorder="1" applyProtection="1"/>
    <xf numFmtId="3" fontId="4" fillId="0" borderId="5" xfId="0" applyNumberFormat="1" applyFont="1" applyBorder="1" applyAlignment="1">
      <alignment vertical="top"/>
    </xf>
    <xf numFmtId="3" fontId="4" fillId="5" borderId="17" xfId="0" applyNumberFormat="1" applyFont="1" applyFill="1" applyBorder="1" applyAlignment="1" applyProtection="1">
      <alignment vertical="top"/>
      <protection locked="0"/>
    </xf>
    <xf numFmtId="166" fontId="3" fillId="5" borderId="10" xfId="1" applyNumberFormat="1" applyFont="1" applyFill="1" applyBorder="1" applyProtection="1">
      <protection locked="0"/>
    </xf>
    <xf numFmtId="3" fontId="4" fillId="0" borderId="10" xfId="0" applyNumberFormat="1" applyFont="1" applyBorder="1" applyAlignment="1">
      <alignment vertical="top"/>
    </xf>
    <xf numFmtId="10" fontId="3" fillId="0" borderId="10" xfId="2" applyNumberFormat="1" applyFont="1" applyFill="1" applyBorder="1" applyAlignment="1" applyProtection="1">
      <alignment horizontal="right" vertical="top"/>
    </xf>
    <xf numFmtId="10" fontId="3" fillId="0" borderId="6" xfId="2" applyNumberFormat="1" applyFont="1" applyFill="1" applyBorder="1" applyAlignment="1" applyProtection="1">
      <alignment horizontal="right" vertical="top"/>
    </xf>
    <xf numFmtId="0" fontId="3" fillId="0" borderId="37" xfId="0" applyFont="1" applyBorder="1" applyAlignment="1">
      <alignment horizontal="left" vertical="top" wrapText="1"/>
    </xf>
    <xf numFmtId="167" fontId="3" fillId="5" borderId="35" xfId="0" applyNumberFormat="1" applyFont="1" applyFill="1" applyBorder="1" applyAlignment="1" applyProtection="1">
      <alignment horizontal="center" vertical="top"/>
      <protection locked="0"/>
    </xf>
    <xf numFmtId="0" fontId="3" fillId="0" borderId="38" xfId="0" applyFont="1" applyBorder="1" applyAlignment="1">
      <alignment horizontal="left" vertical="top" wrapText="1"/>
    </xf>
    <xf numFmtId="3" fontId="4" fillId="0" borderId="8" xfId="0" applyNumberFormat="1" applyFont="1" applyBorder="1" applyAlignment="1">
      <alignment vertical="top"/>
    </xf>
    <xf numFmtId="3" fontId="3" fillId="0" borderId="2" xfId="0" applyNumberFormat="1" applyFont="1" applyBorder="1" applyAlignment="1">
      <alignment vertical="top"/>
    </xf>
    <xf numFmtId="10" fontId="3" fillId="5" borderId="35" xfId="0" applyNumberFormat="1" applyFont="1" applyFill="1" applyBorder="1" applyAlignment="1" applyProtection="1">
      <alignment horizontal="center" vertical="top"/>
      <protection locked="0"/>
    </xf>
    <xf numFmtId="0" fontId="4" fillId="5" borderId="36" xfId="0" applyFont="1" applyFill="1" applyBorder="1" applyAlignment="1" applyProtection="1">
      <alignment horizontal="center" vertical="top"/>
      <protection locked="0"/>
    </xf>
    <xf numFmtId="3" fontId="4" fillId="0" borderId="34" xfId="0" applyNumberFormat="1" applyFont="1" applyBorder="1" applyAlignment="1">
      <alignment vertical="top"/>
    </xf>
    <xf numFmtId="3" fontId="3" fillId="0" borderId="11" xfId="0" applyNumberFormat="1" applyFont="1" applyBorder="1" applyAlignment="1">
      <alignment vertical="top"/>
    </xf>
    <xf numFmtId="10" fontId="3" fillId="0" borderId="0" xfId="0" applyNumberFormat="1" applyFont="1"/>
    <xf numFmtId="166" fontId="3" fillId="0" borderId="2" xfId="1" applyNumberFormat="1" applyFont="1" applyBorder="1" applyProtection="1"/>
    <xf numFmtId="166" fontId="3" fillId="0" borderId="0" xfId="0" applyNumberFormat="1" applyFont="1"/>
    <xf numFmtId="10" fontId="3" fillId="0" borderId="0" xfId="2" applyNumberFormat="1" applyFont="1" applyProtection="1"/>
    <xf numFmtId="168" fontId="3" fillId="0" borderId="0" xfId="0" applyNumberFormat="1" applyFont="1"/>
    <xf numFmtId="166" fontId="4" fillId="0" borderId="2" xfId="0" applyNumberFormat="1" applyFont="1" applyBorder="1" applyAlignment="1">
      <alignment horizontal="center" vertical="center"/>
    </xf>
    <xf numFmtId="0" fontId="3" fillId="5" borderId="2" xfId="0" applyFont="1" applyFill="1" applyBorder="1" applyAlignment="1" applyProtection="1">
      <alignment horizontal="center" vertical="center" wrapText="1"/>
      <protection locked="0"/>
    </xf>
    <xf numFmtId="166" fontId="4" fillId="0" borderId="31" xfId="0" applyNumberFormat="1" applyFont="1" applyBorder="1" applyAlignment="1">
      <alignment horizontal="center" vertical="center"/>
    </xf>
    <xf numFmtId="166" fontId="4" fillId="0" borderId="43" xfId="0" applyNumberFormat="1" applyFont="1" applyBorder="1" applyAlignment="1">
      <alignment horizontal="center" vertical="center"/>
    </xf>
    <xf numFmtId="166" fontId="12" fillId="0" borderId="8" xfId="0" applyNumberFormat="1" applyFont="1" applyBorder="1" applyAlignment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  <protection locked="0"/>
    </xf>
    <xf numFmtId="0" fontId="3" fillId="5" borderId="47" xfId="0" applyFont="1" applyFill="1" applyBorder="1" applyAlignment="1" applyProtection="1">
      <alignment horizontal="right" vertical="center"/>
      <protection locked="0"/>
    </xf>
    <xf numFmtId="166" fontId="3" fillId="5" borderId="2" xfId="1" applyNumberFormat="1" applyFont="1" applyFill="1" applyBorder="1" applyAlignment="1" applyProtection="1">
      <alignment horizontal="center" vertical="center"/>
      <protection locked="0"/>
    </xf>
    <xf numFmtId="0" fontId="3" fillId="5" borderId="10" xfId="0" applyFont="1" applyFill="1" applyBorder="1" applyAlignment="1" applyProtection="1">
      <alignment horizontal="center" vertical="center"/>
      <protection locked="0"/>
    </xf>
    <xf numFmtId="10" fontId="3" fillId="0" borderId="2" xfId="0" applyNumberFormat="1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  <xf numFmtId="3" fontId="4" fillId="0" borderId="43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3" fontId="4" fillId="0" borderId="31" xfId="0" applyNumberFormat="1" applyFont="1" applyBorder="1" applyAlignment="1">
      <alignment horizontal="center" vertical="center"/>
    </xf>
    <xf numFmtId="167" fontId="3" fillId="0" borderId="2" xfId="2" applyNumberFormat="1" applyFont="1" applyBorder="1" applyAlignment="1" applyProtection="1">
      <alignment horizontal="center" vertical="center"/>
    </xf>
    <xf numFmtId="0" fontId="3" fillId="5" borderId="31" xfId="0" applyFont="1" applyFill="1" applyBorder="1" applyAlignment="1" applyProtection="1">
      <alignment horizontal="center" vertical="center"/>
      <protection locked="0"/>
    </xf>
    <xf numFmtId="0" fontId="3" fillId="5" borderId="8" xfId="0" applyFont="1" applyFill="1" applyBorder="1" applyAlignment="1" applyProtection="1">
      <alignment horizontal="center" vertical="center"/>
      <protection locked="0"/>
    </xf>
    <xf numFmtId="166" fontId="3" fillId="3" borderId="2" xfId="1" applyNumberFormat="1" applyFont="1" applyFill="1" applyBorder="1" applyAlignment="1" applyProtection="1">
      <alignment horizontal="center" vertical="center"/>
    </xf>
    <xf numFmtId="166" fontId="4" fillId="3" borderId="2" xfId="1" applyNumberFormat="1" applyFont="1" applyFill="1" applyBorder="1" applyAlignment="1" applyProtection="1">
      <alignment horizontal="center" vertical="center"/>
    </xf>
    <xf numFmtId="166" fontId="4" fillId="3" borderId="43" xfId="1" applyNumberFormat="1" applyFont="1" applyFill="1" applyBorder="1" applyAlignment="1" applyProtection="1">
      <alignment horizontal="center" vertical="center"/>
    </xf>
    <xf numFmtId="166" fontId="4" fillId="3" borderId="31" xfId="1" applyNumberFormat="1" applyFont="1" applyFill="1" applyBorder="1" applyAlignment="1" applyProtection="1">
      <alignment horizontal="center" vertical="center"/>
    </xf>
    <xf numFmtId="166" fontId="3" fillId="3" borderId="31" xfId="1" applyNumberFormat="1" applyFont="1" applyFill="1" applyBorder="1" applyAlignment="1" applyProtection="1">
      <alignment horizontal="center" vertical="center"/>
    </xf>
    <xf numFmtId="166" fontId="3" fillId="3" borderId="43" xfId="1" applyNumberFormat="1" applyFont="1" applyFill="1" applyBorder="1" applyAlignment="1" applyProtection="1">
      <alignment horizontal="center" vertical="center"/>
    </xf>
    <xf numFmtId="166" fontId="5" fillId="3" borderId="8" xfId="1" applyNumberFormat="1" applyFont="1" applyFill="1" applyBorder="1" applyAlignment="1" applyProtection="1">
      <alignment horizontal="center" vertical="center"/>
    </xf>
    <xf numFmtId="0" fontId="3" fillId="5" borderId="31" xfId="0" applyFont="1" applyFill="1" applyBorder="1" applyAlignment="1" applyProtection="1">
      <alignment horizontal="center" vertical="center" wrapText="1"/>
      <protection locked="0"/>
    </xf>
    <xf numFmtId="3" fontId="3" fillId="0" borderId="2" xfId="0" applyNumberFormat="1" applyFont="1" applyBorder="1" applyAlignment="1">
      <alignment horizontal="center" vertical="center"/>
    </xf>
    <xf numFmtId="166" fontId="3" fillId="5" borderId="2" xfId="5" applyNumberFormat="1" applyFont="1" applyFill="1" applyBorder="1" applyAlignment="1" applyProtection="1">
      <alignment horizontal="center" vertical="center"/>
      <protection locked="0"/>
    </xf>
    <xf numFmtId="166" fontId="3" fillId="5" borderId="8" xfId="5" applyNumberFormat="1" applyFont="1" applyFill="1" applyBorder="1" applyAlignment="1" applyProtection="1">
      <alignment horizontal="center" vertical="center"/>
      <protection locked="0"/>
    </xf>
    <xf numFmtId="166" fontId="3" fillId="5" borderId="31" xfId="5" applyNumberFormat="1" applyFont="1" applyFill="1" applyBorder="1" applyAlignment="1" applyProtection="1">
      <alignment horizontal="center" vertical="center"/>
      <protection locked="0"/>
    </xf>
    <xf numFmtId="165" fontId="3" fillId="3" borderId="43" xfId="1" applyFont="1" applyFill="1" applyBorder="1" applyAlignment="1" applyProtection="1">
      <alignment horizontal="center" vertical="center"/>
    </xf>
    <xf numFmtId="166" fontId="3" fillId="5" borderId="8" xfId="1" applyNumberFormat="1" applyFont="1" applyFill="1" applyBorder="1" applyAlignment="1" applyProtection="1">
      <alignment horizontal="center" vertical="center"/>
      <protection locked="0"/>
    </xf>
    <xf numFmtId="0" fontId="3" fillId="5" borderId="44" xfId="0" applyFont="1" applyFill="1" applyBorder="1" applyAlignment="1" applyProtection="1">
      <alignment horizontal="center" vertical="center"/>
      <protection locked="0"/>
    </xf>
    <xf numFmtId="166" fontId="3" fillId="5" borderId="10" xfId="1" applyNumberFormat="1" applyFont="1" applyFill="1" applyBorder="1" applyAlignment="1" applyProtection="1">
      <alignment horizontal="center" vertical="center"/>
      <protection locked="0"/>
    </xf>
    <xf numFmtId="166" fontId="3" fillId="5" borderId="34" xfId="5" applyNumberFormat="1" applyFont="1" applyFill="1" applyBorder="1" applyAlignment="1" applyProtection="1">
      <alignment horizontal="center" vertical="center"/>
      <protection locked="0"/>
    </xf>
    <xf numFmtId="166" fontId="3" fillId="3" borderId="10" xfId="1" applyNumberFormat="1" applyFont="1" applyFill="1" applyBorder="1" applyAlignment="1" applyProtection="1">
      <alignment horizontal="center" vertical="center"/>
    </xf>
    <xf numFmtId="166" fontId="3" fillId="3" borderId="45" xfId="1" applyNumberFormat="1" applyFont="1" applyFill="1" applyBorder="1" applyAlignment="1" applyProtection="1">
      <alignment horizontal="center" vertical="center"/>
    </xf>
    <xf numFmtId="166" fontId="3" fillId="5" borderId="44" xfId="5" applyNumberFormat="1" applyFont="1" applyFill="1" applyBorder="1" applyAlignment="1" applyProtection="1">
      <alignment horizontal="center" vertical="center"/>
      <protection locked="0"/>
    </xf>
    <xf numFmtId="166" fontId="3" fillId="5" borderId="10" xfId="5" applyNumberFormat="1" applyFont="1" applyFill="1" applyBorder="1" applyAlignment="1" applyProtection="1">
      <alignment horizontal="center" vertical="center"/>
      <protection locked="0"/>
    </xf>
    <xf numFmtId="166" fontId="3" fillId="3" borderId="44" xfId="1" applyNumberFormat="1" applyFont="1" applyFill="1" applyBorder="1" applyAlignment="1" applyProtection="1">
      <alignment horizontal="center" vertical="center"/>
    </xf>
    <xf numFmtId="165" fontId="3" fillId="3" borderId="45" xfId="1" applyFont="1" applyFill="1" applyBorder="1" applyAlignment="1" applyProtection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47" xfId="0" applyFont="1" applyBorder="1" applyAlignment="1">
      <alignment horizontal="right" vertical="center"/>
    </xf>
    <xf numFmtId="0" fontId="3" fillId="3" borderId="47" xfId="0" applyFont="1" applyFill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166" fontId="3" fillId="0" borderId="0" xfId="0" applyNumberFormat="1" applyFont="1" applyAlignment="1">
      <alignment horizontal="center" vertical="center"/>
    </xf>
    <xf numFmtId="165" fontId="10" fillId="0" borderId="8" xfId="0" applyNumberFormat="1" applyFont="1" applyBorder="1" applyAlignment="1">
      <alignment horizontal="center" vertical="center"/>
    </xf>
    <xf numFmtId="9" fontId="5" fillId="0" borderId="45" xfId="2" applyFont="1" applyBorder="1" applyAlignment="1" applyProtection="1">
      <alignment horizontal="center" vertical="center"/>
    </xf>
    <xf numFmtId="166" fontId="12" fillId="0" borderId="43" xfId="0" applyNumberFormat="1" applyFont="1" applyBorder="1" applyAlignment="1">
      <alignment horizontal="center" vertical="center"/>
    </xf>
    <xf numFmtId="166" fontId="5" fillId="3" borderId="43" xfId="1" applyNumberFormat="1" applyFont="1" applyFill="1" applyBorder="1" applyAlignment="1" applyProtection="1">
      <alignment horizontal="center" vertical="center"/>
    </xf>
    <xf numFmtId="9" fontId="5" fillId="0" borderId="43" xfId="2" applyFont="1" applyBorder="1" applyAlignment="1" applyProtection="1">
      <alignment horizontal="center" vertical="center"/>
    </xf>
    <xf numFmtId="165" fontId="10" fillId="0" borderId="44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5" borderId="55" xfId="0" applyFont="1" applyFill="1" applyBorder="1" applyAlignment="1" applyProtection="1">
      <alignment horizontal="right" vertical="center"/>
      <protection locked="0"/>
    </xf>
    <xf numFmtId="0" fontId="14" fillId="0" borderId="0" xfId="0" applyFont="1" applyAlignment="1">
      <alignment horizontal="left" vertical="center"/>
    </xf>
    <xf numFmtId="0" fontId="15" fillId="0" borderId="0" xfId="0" applyFont="1"/>
    <xf numFmtId="0" fontId="15" fillId="0" borderId="0" xfId="0" applyFont="1" applyAlignment="1">
      <alignment horizontal="center" vertical="center"/>
    </xf>
    <xf numFmtId="0" fontId="15" fillId="0" borderId="31" xfId="0" applyFont="1" applyBorder="1"/>
    <xf numFmtId="0" fontId="15" fillId="0" borderId="44" xfId="0" applyFont="1" applyBorder="1"/>
    <xf numFmtId="0" fontId="15" fillId="0" borderId="0" xfId="0" applyFont="1" applyAlignment="1">
      <alignment horizontal="left" wrapText="1"/>
    </xf>
    <xf numFmtId="0" fontId="14" fillId="0" borderId="53" xfId="0" applyFont="1" applyBorder="1" applyAlignment="1">
      <alignment horizontal="left" vertical="center"/>
    </xf>
    <xf numFmtId="0" fontId="14" fillId="0" borderId="48" xfId="0" applyFont="1" applyBorder="1" applyAlignment="1">
      <alignment horizontal="center" vertical="center" wrapText="1"/>
    </xf>
    <xf numFmtId="0" fontId="15" fillId="0" borderId="0" xfId="0" applyFont="1" applyAlignment="1" applyProtection="1">
      <alignment horizontal="right" vertical="center"/>
      <protection locked="0"/>
    </xf>
    <xf numFmtId="0" fontId="14" fillId="0" borderId="2" xfId="0" applyFont="1" applyBorder="1" applyAlignment="1">
      <alignment horizontal="center" vertical="center" wrapText="1"/>
    </xf>
    <xf numFmtId="0" fontId="15" fillId="0" borderId="0" xfId="0" applyFont="1" applyAlignment="1">
      <alignment horizontal="left"/>
    </xf>
    <xf numFmtId="0" fontId="14" fillId="0" borderId="31" xfId="0" applyFont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10" fontId="3" fillId="0" borderId="43" xfId="2" applyNumberFormat="1" applyFont="1" applyFill="1" applyBorder="1" applyAlignment="1" applyProtection="1">
      <alignment horizontal="right" vertical="top"/>
    </xf>
    <xf numFmtId="166" fontId="14" fillId="0" borderId="2" xfId="1" applyNumberFormat="1" applyFont="1" applyBorder="1" applyAlignment="1">
      <alignment horizontal="center"/>
    </xf>
    <xf numFmtId="166" fontId="14" fillId="0" borderId="10" xfId="1" applyNumberFormat="1" applyFont="1" applyBorder="1" applyAlignment="1">
      <alignment horizontal="center"/>
    </xf>
    <xf numFmtId="10" fontId="3" fillId="0" borderId="45" xfId="2" applyNumberFormat="1" applyFont="1" applyFill="1" applyBorder="1" applyAlignment="1" applyProtection="1">
      <alignment horizontal="right" vertical="top"/>
    </xf>
    <xf numFmtId="165" fontId="14" fillId="0" borderId="31" xfId="1" applyFont="1" applyBorder="1" applyAlignment="1">
      <alignment vertical="center" wrapText="1"/>
    </xf>
    <xf numFmtId="165" fontId="14" fillId="0" borderId="44" xfId="1" applyFont="1" applyBorder="1" applyAlignment="1">
      <alignment vertical="center" wrapText="1"/>
    </xf>
    <xf numFmtId="0" fontId="14" fillId="0" borderId="16" xfId="0" applyFont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53" xfId="0" applyFont="1" applyFill="1" applyBorder="1" applyAlignment="1">
      <alignment horizontal="center" vertical="center"/>
    </xf>
    <xf numFmtId="0" fontId="4" fillId="2" borderId="48" xfId="0" applyFont="1" applyFill="1" applyBorder="1" applyAlignment="1">
      <alignment horizontal="center" vertical="center" wrapText="1"/>
    </xf>
    <xf numFmtId="0" fontId="4" fillId="0" borderId="31" xfId="0" applyFont="1" applyBorder="1" applyAlignment="1">
      <alignment vertical="top"/>
    </xf>
    <xf numFmtId="0" fontId="3" fillId="0" borderId="41" xfId="0" applyFont="1" applyBorder="1" applyProtection="1">
      <protection locked="0"/>
    </xf>
    <xf numFmtId="0" fontId="4" fillId="0" borderId="31" xfId="0" applyFont="1" applyBorder="1" applyAlignment="1">
      <alignment horizontal="left" vertical="top"/>
    </xf>
    <xf numFmtId="10" fontId="3" fillId="0" borderId="56" xfId="2" applyNumberFormat="1" applyFont="1" applyFill="1" applyBorder="1" applyAlignment="1" applyProtection="1">
      <alignment horizontal="right" vertical="top"/>
    </xf>
    <xf numFmtId="0" fontId="3" fillId="0" borderId="26" xfId="0" applyFont="1" applyBorder="1" applyAlignment="1" applyProtection="1">
      <alignment horizontal="left" vertical="top" wrapText="1"/>
      <protection locked="0"/>
    </xf>
    <xf numFmtId="0" fontId="4" fillId="0" borderId="25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3" fontId="3" fillId="0" borderId="0" xfId="0" applyNumberFormat="1" applyFont="1" applyAlignment="1">
      <alignment vertical="top"/>
    </xf>
    <xf numFmtId="3" fontId="4" fillId="0" borderId="0" xfId="0" applyNumberFormat="1" applyFont="1" applyAlignment="1">
      <alignment vertical="top"/>
    </xf>
    <xf numFmtId="0" fontId="3" fillId="0" borderId="57" xfId="0" applyFont="1" applyBorder="1" applyAlignment="1" applyProtection="1">
      <alignment horizontal="center"/>
      <protection locked="0"/>
    </xf>
    <xf numFmtId="0" fontId="3" fillId="0" borderId="25" xfId="0" applyFont="1" applyBorder="1" applyAlignment="1">
      <alignment horizontal="right" indent="1"/>
    </xf>
    <xf numFmtId="0" fontId="3" fillId="0" borderId="0" xfId="0" applyFont="1" applyAlignment="1">
      <alignment horizontal="right" indent="1"/>
    </xf>
    <xf numFmtId="3" fontId="3" fillId="0" borderId="0" xfId="0" applyNumberFormat="1" applyFont="1" applyAlignment="1">
      <alignment horizontal="center" vertical="center"/>
    </xf>
    <xf numFmtId="0" fontId="3" fillId="0" borderId="57" xfId="0" applyFont="1" applyBorder="1" applyProtection="1">
      <protection locked="0"/>
    </xf>
    <xf numFmtId="0" fontId="4" fillId="0" borderId="25" xfId="0" applyFont="1" applyBorder="1"/>
    <xf numFmtId="3" fontId="4" fillId="0" borderId="0" xfId="0" applyNumberFormat="1" applyFont="1"/>
    <xf numFmtId="0" fontId="3" fillId="5" borderId="25" xfId="0" applyFont="1" applyFill="1" applyBorder="1" applyAlignment="1" applyProtection="1">
      <alignment horizontal="right" indent="1"/>
      <protection locked="0"/>
    </xf>
    <xf numFmtId="0" fontId="3" fillId="5" borderId="27" xfId="0" applyFont="1" applyFill="1" applyBorder="1" applyAlignment="1" applyProtection="1">
      <alignment horizontal="right" indent="1"/>
      <protection locked="0"/>
    </xf>
    <xf numFmtId="10" fontId="9" fillId="0" borderId="24" xfId="0" applyNumberFormat="1" applyFont="1" applyBorder="1" applyProtection="1">
      <protection locked="0"/>
    </xf>
    <xf numFmtId="167" fontId="3" fillId="0" borderId="3" xfId="2" applyNumberFormat="1" applyFont="1" applyFill="1" applyBorder="1" applyAlignment="1" applyProtection="1">
      <alignment horizontal="right" vertical="top"/>
    </xf>
    <xf numFmtId="167" fontId="3" fillId="0" borderId="58" xfId="2" applyNumberFormat="1" applyFont="1" applyFill="1" applyBorder="1" applyAlignment="1" applyProtection="1">
      <alignment horizontal="right" vertical="top"/>
    </xf>
    <xf numFmtId="3" fontId="4" fillId="0" borderId="0" xfId="0" applyNumberFormat="1" applyFont="1" applyAlignment="1">
      <alignment horizontal="right" vertical="top"/>
    </xf>
    <xf numFmtId="167" fontId="3" fillId="0" borderId="7" xfId="2" applyNumberFormat="1" applyFont="1" applyFill="1" applyBorder="1" applyAlignment="1" applyProtection="1">
      <alignment horizontal="right" vertical="top"/>
    </xf>
    <xf numFmtId="0" fontId="3" fillId="0" borderId="43" xfId="0" applyFont="1" applyBorder="1" applyProtection="1">
      <protection locked="0"/>
    </xf>
    <xf numFmtId="0" fontId="3" fillId="0" borderId="51" xfId="0" applyFont="1" applyBorder="1" applyAlignment="1" applyProtection="1">
      <alignment wrapText="1"/>
      <protection locked="0"/>
    </xf>
    <xf numFmtId="10" fontId="9" fillId="0" borderId="43" xfId="0" applyNumberFormat="1" applyFont="1" applyBorder="1" applyProtection="1">
      <protection locked="0"/>
    </xf>
    <xf numFmtId="0" fontId="4" fillId="0" borderId="32" xfId="0" applyFont="1" applyBorder="1" applyAlignment="1">
      <alignment vertical="top"/>
    </xf>
    <xf numFmtId="0" fontId="3" fillId="0" borderId="41" xfId="0" applyFont="1" applyBorder="1" applyAlignment="1" applyProtection="1">
      <alignment wrapText="1"/>
      <protection locked="0"/>
    </xf>
    <xf numFmtId="166" fontId="3" fillId="5" borderId="31" xfId="1" applyNumberFormat="1" applyFont="1" applyFill="1" applyBorder="1" applyProtection="1">
      <protection locked="0"/>
    </xf>
    <xf numFmtId="0" fontId="3" fillId="0" borderId="43" xfId="0" applyFont="1" applyBorder="1" applyAlignment="1" applyProtection="1">
      <alignment wrapText="1"/>
      <protection locked="0"/>
    </xf>
    <xf numFmtId="166" fontId="3" fillId="5" borderId="44" xfId="1" applyNumberFormat="1" applyFont="1" applyFill="1" applyBorder="1" applyProtection="1">
      <protection locked="0"/>
    </xf>
    <xf numFmtId="0" fontId="3" fillId="0" borderId="45" xfId="0" applyFont="1" applyBorder="1" applyAlignment="1" applyProtection="1">
      <alignment wrapText="1"/>
      <protection locked="0"/>
    </xf>
    <xf numFmtId="0" fontId="4" fillId="0" borderId="23" xfId="0" applyFont="1" applyBorder="1" applyAlignment="1">
      <alignment vertical="top"/>
    </xf>
    <xf numFmtId="10" fontId="4" fillId="3" borderId="14" xfId="0" applyNumberFormat="1" applyFont="1" applyFill="1" applyBorder="1"/>
    <xf numFmtId="10" fontId="4" fillId="3" borderId="14" xfId="2" applyNumberFormat="1" applyFont="1" applyFill="1" applyBorder="1" applyProtection="1"/>
    <xf numFmtId="3" fontId="4" fillId="3" borderId="14" xfId="0" applyNumberFormat="1" applyFont="1" applyFill="1" applyBorder="1"/>
    <xf numFmtId="3" fontId="4" fillId="0" borderId="15" xfId="0" applyNumberFormat="1" applyFont="1" applyBorder="1" applyAlignment="1">
      <alignment vertical="top"/>
    </xf>
    <xf numFmtId="0" fontId="3" fillId="0" borderId="24" xfId="0" applyFont="1" applyBorder="1" applyAlignment="1" applyProtection="1">
      <alignment wrapText="1"/>
      <protection locked="0"/>
    </xf>
    <xf numFmtId="0" fontId="3" fillId="3" borderId="47" xfId="0" applyFont="1" applyFill="1" applyBorder="1" applyAlignment="1">
      <alignment horizontal="left" vertical="top" wrapText="1"/>
    </xf>
    <xf numFmtId="0" fontId="3" fillId="0" borderId="59" xfId="0" applyFont="1" applyBorder="1" applyAlignment="1">
      <alignment horizontal="left" vertical="top"/>
    </xf>
    <xf numFmtId="10" fontId="9" fillId="0" borderId="45" xfId="0" applyNumberFormat="1" applyFont="1" applyBorder="1" applyProtection="1">
      <protection locked="0"/>
    </xf>
    <xf numFmtId="0" fontId="4" fillId="0" borderId="23" xfId="0" applyFont="1" applyBorder="1" applyAlignment="1">
      <alignment horizontal="left" vertical="top"/>
    </xf>
    <xf numFmtId="10" fontId="9" fillId="0" borderId="14" xfId="0" applyNumberFormat="1" applyFont="1" applyBorder="1" applyAlignment="1">
      <alignment horizontal="left" vertical="top" indent="1"/>
    </xf>
    <xf numFmtId="0" fontId="3" fillId="0" borderId="14" xfId="0" applyFont="1" applyBorder="1" applyAlignment="1">
      <alignment horizontal="left" indent="1"/>
    </xf>
    <xf numFmtId="166" fontId="3" fillId="0" borderId="14" xfId="1" applyNumberFormat="1" applyFont="1" applyBorder="1" applyProtection="1"/>
    <xf numFmtId="0" fontId="3" fillId="0" borderId="52" xfId="0" applyFont="1" applyBorder="1" applyAlignment="1" applyProtection="1">
      <alignment wrapText="1"/>
      <protection locked="0"/>
    </xf>
    <xf numFmtId="0" fontId="3" fillId="0" borderId="32" xfId="0" applyFont="1" applyBorder="1" applyAlignment="1">
      <alignment horizontal="left" vertical="top"/>
    </xf>
    <xf numFmtId="0" fontId="3" fillId="0" borderId="44" xfId="0" applyFont="1" applyBorder="1" applyAlignment="1">
      <alignment horizontal="left" vertical="top"/>
    </xf>
    <xf numFmtId="9" fontId="10" fillId="0" borderId="11" xfId="0" applyNumberFormat="1" applyFont="1" applyBorder="1" applyAlignment="1">
      <alignment horizontal="left" vertical="top" indent="1"/>
    </xf>
    <xf numFmtId="166" fontId="3" fillId="0" borderId="11" xfId="1" applyNumberFormat="1" applyFont="1" applyBorder="1" applyProtection="1"/>
    <xf numFmtId="3" fontId="3" fillId="0" borderId="33" xfId="0" applyNumberFormat="1" applyFont="1" applyBorder="1" applyAlignment="1">
      <alignment vertical="top"/>
    </xf>
    <xf numFmtId="0" fontId="4" fillId="4" borderId="18" xfId="0" applyFont="1" applyFill="1" applyBorder="1" applyAlignment="1">
      <alignment vertical="top"/>
    </xf>
    <xf numFmtId="0" fontId="11" fillId="4" borderId="60" xfId="0" applyFont="1" applyFill="1" applyBorder="1" applyAlignment="1">
      <alignment horizontal="left" vertical="top"/>
    </xf>
    <xf numFmtId="0" fontId="4" fillId="4" borderId="60" xfId="0" applyFont="1" applyFill="1" applyBorder="1" applyAlignment="1">
      <alignment horizontal="left"/>
    </xf>
    <xf numFmtId="3" fontId="4" fillId="4" borderId="60" xfId="0" applyNumberFormat="1" applyFont="1" applyFill="1" applyBorder="1"/>
    <xf numFmtId="3" fontId="4" fillId="4" borderId="19" xfId="0" applyNumberFormat="1" applyFont="1" applyFill="1" applyBorder="1" applyAlignment="1">
      <alignment vertical="top"/>
    </xf>
    <xf numFmtId="0" fontId="10" fillId="4" borderId="19" xfId="0" applyFont="1" applyFill="1" applyBorder="1" applyAlignment="1">
      <alignment horizontal="right" vertical="top"/>
    </xf>
    <xf numFmtId="0" fontId="3" fillId="4" borderId="20" xfId="0" applyFont="1" applyFill="1" applyBorder="1"/>
    <xf numFmtId="0" fontId="3" fillId="0" borderId="53" xfId="0" applyFont="1" applyBorder="1" applyAlignment="1">
      <alignment horizontal="left" vertical="top"/>
    </xf>
    <xf numFmtId="0" fontId="3" fillId="0" borderId="49" xfId="0" applyFont="1" applyBorder="1" applyAlignment="1">
      <alignment horizontal="left" indent="1"/>
    </xf>
    <xf numFmtId="3" fontId="3" fillId="0" borderId="49" xfId="0" applyNumberFormat="1" applyFont="1" applyBorder="1"/>
    <xf numFmtId="3" fontId="3" fillId="0" borderId="16" xfId="0" applyNumberFormat="1" applyFont="1" applyBorder="1" applyAlignment="1">
      <alignment vertical="top"/>
    </xf>
    <xf numFmtId="3" fontId="3" fillId="0" borderId="49" xfId="0" applyNumberFormat="1" applyFont="1" applyBorder="1" applyAlignment="1">
      <alignment vertical="top"/>
    </xf>
    <xf numFmtId="10" fontId="10" fillId="0" borderId="16" xfId="0" applyNumberFormat="1" applyFont="1" applyBorder="1" applyAlignment="1">
      <alignment horizontal="right" vertical="top"/>
    </xf>
    <xf numFmtId="0" fontId="3" fillId="0" borderId="48" xfId="0" applyFont="1" applyBorder="1" applyProtection="1">
      <protection locked="0"/>
    </xf>
    <xf numFmtId="0" fontId="3" fillId="3" borderId="44" xfId="0" applyFont="1" applyFill="1" applyBorder="1" applyAlignment="1">
      <alignment vertical="top"/>
    </xf>
    <xf numFmtId="0" fontId="3" fillId="3" borderId="11" xfId="0" applyFont="1" applyFill="1" applyBorder="1"/>
    <xf numFmtId="3" fontId="3" fillId="3" borderId="11" xfId="0" applyNumberFormat="1" applyFont="1" applyFill="1" applyBorder="1"/>
    <xf numFmtId="3" fontId="3" fillId="3" borderId="10" xfId="0" applyNumberFormat="1" applyFont="1" applyFill="1" applyBorder="1" applyAlignment="1">
      <alignment vertical="top"/>
    </xf>
    <xf numFmtId="10" fontId="10" fillId="0" borderId="12" xfId="0" applyNumberFormat="1" applyFont="1" applyBorder="1" applyAlignment="1">
      <alignment horizontal="right" vertical="top"/>
    </xf>
    <xf numFmtId="3" fontId="4" fillId="3" borderId="45" xfId="0" applyNumberFormat="1" applyFont="1" applyFill="1" applyBorder="1" applyAlignment="1" applyProtection="1">
      <alignment vertical="top"/>
      <protection locked="0"/>
    </xf>
    <xf numFmtId="166" fontId="15" fillId="0" borderId="2" xfId="1" applyNumberFormat="1" applyFont="1" applyBorder="1"/>
    <xf numFmtId="0" fontId="14" fillId="0" borderId="0" xfId="0" applyFont="1"/>
    <xf numFmtId="0" fontId="15" fillId="0" borderId="0" xfId="0" applyFont="1" applyAlignment="1">
      <alignment horizontal="center"/>
    </xf>
    <xf numFmtId="166" fontId="15" fillId="0" borderId="43" xfId="1" applyNumberFormat="1" applyFont="1" applyBorder="1"/>
    <xf numFmtId="166" fontId="15" fillId="0" borderId="10" xfId="1" applyNumberFormat="1" applyFont="1" applyBorder="1"/>
    <xf numFmtId="166" fontId="15" fillId="0" borderId="45" xfId="1" applyNumberFormat="1" applyFont="1" applyBorder="1"/>
    <xf numFmtId="4" fontId="6" fillId="0" borderId="2" xfId="0" applyNumberFormat="1" applyFont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3" fillId="0" borderId="27" xfId="0" applyFont="1" applyBorder="1" applyAlignment="1">
      <alignment horizontal="right" indent="1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10" fontId="3" fillId="0" borderId="12" xfId="0" applyNumberFormat="1" applyFont="1" applyBorder="1" applyAlignment="1">
      <alignment horizontal="right" indent="1"/>
    </xf>
    <xf numFmtId="10" fontId="3" fillId="0" borderId="12" xfId="2" applyNumberFormat="1" applyFont="1" applyFill="1" applyBorder="1" applyAlignment="1" applyProtection="1">
      <alignment horizontal="right" vertical="top"/>
    </xf>
    <xf numFmtId="0" fontId="3" fillId="0" borderId="62" xfId="0" applyFont="1" applyBorder="1" applyProtection="1">
      <protection locked="0"/>
    </xf>
    <xf numFmtId="0" fontId="7" fillId="0" borderId="2" xfId="0" applyFont="1" applyBorder="1" applyAlignment="1">
      <alignment wrapText="1"/>
    </xf>
    <xf numFmtId="0" fontId="3" fillId="0" borderId="2" xfId="0" applyFont="1" applyBorder="1" applyAlignment="1">
      <alignment vertical="top" wrapText="1"/>
    </xf>
    <xf numFmtId="0" fontId="3" fillId="3" borderId="2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horizontal="justify" vertical="center"/>
    </xf>
    <xf numFmtId="0" fontId="3" fillId="3" borderId="2" xfId="0" applyFont="1" applyFill="1" applyBorder="1" applyAlignment="1">
      <alignment vertical="top" wrapText="1"/>
    </xf>
    <xf numFmtId="0" fontId="3" fillId="0" borderId="2" xfId="0" applyFont="1" applyBorder="1" applyAlignment="1">
      <alignment wrapText="1"/>
    </xf>
    <xf numFmtId="0" fontId="3" fillId="0" borderId="39" xfId="0" applyFont="1" applyBorder="1" applyAlignment="1">
      <alignment horizontal="left" vertical="center" wrapText="1" indent="1"/>
    </xf>
    <xf numFmtId="17" fontId="4" fillId="0" borderId="2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/>
    </xf>
    <xf numFmtId="0" fontId="3" fillId="3" borderId="56" xfId="0" applyFont="1" applyFill="1" applyBorder="1" applyAlignment="1">
      <alignment horizontal="left" vertical="center" indent="1"/>
    </xf>
    <xf numFmtId="4" fontId="3" fillId="0" borderId="7" xfId="0" applyNumberFormat="1" applyFont="1" applyBorder="1" applyAlignment="1">
      <alignment horizontal="center"/>
    </xf>
    <xf numFmtId="4" fontId="6" fillId="0" borderId="7" xfId="0" applyNumberFormat="1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center"/>
    </xf>
    <xf numFmtId="0" fontId="3" fillId="0" borderId="2" xfId="0" applyFont="1" applyBorder="1" applyAlignment="1">
      <alignment horizontal="left" vertical="top" wrapText="1"/>
    </xf>
    <xf numFmtId="4" fontId="20" fillId="0" borderId="2" xfId="0" applyNumberFormat="1" applyFont="1" applyBorder="1" applyAlignment="1">
      <alignment horizontal="center" vertical="top"/>
    </xf>
    <xf numFmtId="169" fontId="3" fillId="0" borderId="0" xfId="2" applyNumberFormat="1" applyFont="1"/>
    <xf numFmtId="0" fontId="10" fillId="0" borderId="0" xfId="0" applyFont="1"/>
    <xf numFmtId="9" fontId="10" fillId="0" borderId="0" xfId="2" applyFont="1"/>
    <xf numFmtId="0" fontId="10" fillId="0" borderId="0" xfId="0" applyFont="1" applyAlignment="1">
      <alignment horizontal="center" vertical="center"/>
    </xf>
    <xf numFmtId="10" fontId="10" fillId="0" borderId="0" xfId="0" applyNumberFormat="1" applyFont="1"/>
    <xf numFmtId="3" fontId="6" fillId="0" borderId="2" xfId="0" applyNumberFormat="1" applyFont="1" applyBorder="1" applyAlignment="1">
      <alignment horizontal="center" vertical="center"/>
    </xf>
    <xf numFmtId="9" fontId="3" fillId="5" borderId="0" xfId="0" applyNumberFormat="1" applyFont="1" applyFill="1" applyAlignment="1" applyProtection="1">
      <alignment horizontal="center" vertical="top"/>
      <protection locked="0"/>
    </xf>
    <xf numFmtId="0" fontId="3" fillId="5" borderId="0" xfId="0" applyFont="1" applyFill="1" applyProtection="1">
      <protection locked="0"/>
    </xf>
    <xf numFmtId="166" fontId="3" fillId="5" borderId="0" xfId="1" applyNumberFormat="1" applyFont="1" applyFill="1" applyBorder="1" applyProtection="1">
      <protection locked="0"/>
    </xf>
    <xf numFmtId="0" fontId="4" fillId="0" borderId="2" xfId="0" applyFont="1" applyBorder="1" applyAlignment="1">
      <alignment horizontal="center" vertical="center" wrapText="1"/>
    </xf>
    <xf numFmtId="17" fontId="4" fillId="0" borderId="2" xfId="0" applyNumberFormat="1" applyFont="1" applyBorder="1" applyAlignment="1">
      <alignment horizontal="center" vertical="center" wrapText="1"/>
    </xf>
    <xf numFmtId="0" fontId="4" fillId="0" borderId="61" xfId="0" applyFont="1" applyBorder="1" applyAlignment="1">
      <alignment horizontal="center" vertical="center" wrapText="1"/>
    </xf>
    <xf numFmtId="0" fontId="4" fillId="0" borderId="6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61" xfId="0" applyFont="1" applyBorder="1" applyAlignment="1">
      <alignment horizontal="center" vertical="center"/>
    </xf>
    <xf numFmtId="0" fontId="4" fillId="0" borderId="6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2" fontId="4" fillId="0" borderId="2" xfId="0" applyNumberFormat="1" applyFont="1" applyBorder="1" applyAlignment="1">
      <alignment horizontal="center" vertical="center" wrapText="1"/>
    </xf>
    <xf numFmtId="0" fontId="4" fillId="0" borderId="23" xfId="0" applyFont="1" applyBorder="1" applyAlignment="1">
      <alignment horizontal="left" vertical="center"/>
    </xf>
    <xf numFmtId="0" fontId="4" fillId="0" borderId="30" xfId="0" applyFont="1" applyBorder="1" applyAlignment="1">
      <alignment horizontal="left" vertical="center"/>
    </xf>
    <xf numFmtId="0" fontId="3" fillId="0" borderId="26" xfId="0" applyFont="1" applyBorder="1" applyAlignment="1" applyProtection="1">
      <alignment horizontal="center"/>
      <protection locked="0"/>
    </xf>
    <xf numFmtId="0" fontId="3" fillId="0" borderId="28" xfId="0" applyFont="1" applyBorder="1" applyAlignment="1" applyProtection="1">
      <alignment horizontal="center"/>
      <protection locked="0"/>
    </xf>
    <xf numFmtId="166" fontId="3" fillId="5" borderId="2" xfId="1" applyNumberFormat="1" applyFont="1" applyFill="1" applyBorder="1" applyAlignment="1" applyProtection="1">
      <alignment horizontal="left" vertical="center"/>
      <protection locked="0"/>
    </xf>
    <xf numFmtId="0" fontId="4" fillId="3" borderId="40" xfId="0" applyFont="1" applyFill="1" applyBorder="1" applyAlignment="1">
      <alignment horizontal="right" vertical="center"/>
    </xf>
    <xf numFmtId="0" fontId="4" fillId="3" borderId="50" xfId="0" applyFont="1" applyFill="1" applyBorder="1" applyAlignment="1">
      <alignment horizontal="right" vertical="center"/>
    </xf>
    <xf numFmtId="0" fontId="4" fillId="3" borderId="46" xfId="0" applyFont="1" applyFill="1" applyBorder="1" applyAlignment="1">
      <alignment horizontal="right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center" vertical="center" wrapText="1"/>
    </xf>
    <xf numFmtId="0" fontId="4" fillId="2" borderId="6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6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65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 wrapText="1"/>
    </xf>
    <xf numFmtId="0" fontId="4" fillId="2" borderId="4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1" fillId="2" borderId="54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1" fillId="2" borderId="48" xfId="0" applyFont="1" applyFill="1" applyBorder="1" applyAlignment="1">
      <alignment horizontal="center" vertical="center" wrapText="1"/>
    </xf>
    <xf numFmtId="0" fontId="11" fillId="2" borderId="43" xfId="0" applyFont="1" applyFill="1" applyBorder="1" applyAlignment="1">
      <alignment horizontal="center" vertical="center" wrapText="1"/>
    </xf>
    <xf numFmtId="0" fontId="4" fillId="0" borderId="53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4" fillId="0" borderId="48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2" borderId="43" xfId="0" applyFont="1" applyFill="1" applyBorder="1" applyAlignment="1">
      <alignment horizontal="center" vertical="center" wrapText="1"/>
    </xf>
    <xf numFmtId="0" fontId="4" fillId="0" borderId="52" xfId="0" applyFont="1" applyBorder="1" applyAlignment="1">
      <alignment horizontal="center" vertical="center"/>
    </xf>
    <xf numFmtId="0" fontId="4" fillId="0" borderId="62" xfId="0" applyFont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 wrapText="1"/>
    </xf>
    <xf numFmtId="0" fontId="14" fillId="0" borderId="53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7" fillId="0" borderId="24" xfId="0" applyFont="1" applyBorder="1" applyAlignment="1">
      <alignment horizontal="center" vertical="center" wrapText="1"/>
    </xf>
    <xf numFmtId="0" fontId="17" fillId="0" borderId="42" xfId="0" applyFont="1" applyBorder="1" applyAlignment="1">
      <alignment horizontal="center" vertical="center" wrapText="1"/>
    </xf>
    <xf numFmtId="0" fontId="15" fillId="0" borderId="53" xfId="0" applyFont="1" applyBorder="1" applyAlignment="1">
      <alignment horizontal="left" wrapText="1"/>
    </xf>
    <xf numFmtId="0" fontId="15" fillId="0" borderId="16" xfId="0" applyFont="1" applyBorder="1" applyAlignment="1">
      <alignment horizontal="left" wrapText="1"/>
    </xf>
    <xf numFmtId="0" fontId="15" fillId="0" borderId="16" xfId="0" applyFont="1" applyBorder="1" applyAlignment="1">
      <alignment horizontal="left"/>
    </xf>
    <xf numFmtId="0" fontId="15" fillId="0" borderId="48" xfId="0" applyFont="1" applyBorder="1" applyAlignment="1">
      <alignment horizontal="left"/>
    </xf>
    <xf numFmtId="0" fontId="15" fillId="0" borderId="44" xfId="0" applyFont="1" applyBorder="1" applyAlignment="1">
      <alignment horizontal="left" wrapText="1"/>
    </xf>
    <xf numFmtId="0" fontId="15" fillId="0" borderId="10" xfId="0" applyFont="1" applyBorder="1" applyAlignment="1">
      <alignment horizontal="left" wrapText="1"/>
    </xf>
    <xf numFmtId="0" fontId="15" fillId="0" borderId="10" xfId="0" applyFont="1" applyBorder="1" applyAlignment="1">
      <alignment horizontal="left"/>
    </xf>
    <xf numFmtId="0" fontId="15" fillId="0" borderId="45" xfId="0" applyFont="1" applyBorder="1" applyAlignment="1">
      <alignment horizontal="left"/>
    </xf>
    <xf numFmtId="0" fontId="15" fillId="0" borderId="0" xfId="0" applyFont="1" applyAlignment="1">
      <alignment horizontal="left" wrapText="1"/>
    </xf>
  </cellXfs>
  <cellStyles count="6">
    <cellStyle name="Обычный" xfId="0" builtinId="0"/>
    <cellStyle name="Обычный 5" xfId="3" xr:uid="{00000000-0005-0000-0000-000001000000}"/>
    <cellStyle name="Процентный" xfId="2" builtinId="5"/>
    <cellStyle name="Процентный 3" xfId="4" xr:uid="{00000000-0005-0000-0000-000003000000}"/>
    <cellStyle name="Финансовый" xfId="1" builtinId="3"/>
    <cellStyle name="Финансовый 2" xfId="5" xr:uid="{00000000-0005-0000-0000-000005000000}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none">
          <bgColor auto="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2">
    <pageSetUpPr fitToPage="1"/>
  </sheetPr>
  <dimension ref="A1:C23"/>
  <sheetViews>
    <sheetView topLeftCell="A7" zoomScale="90" zoomScaleNormal="90" workbookViewId="0">
      <selection activeCell="C16" sqref="C16"/>
    </sheetView>
  </sheetViews>
  <sheetFormatPr defaultColWidth="8.7109375" defaultRowHeight="15.75" x14ac:dyDescent="0.25"/>
  <cols>
    <col min="1" max="1" width="4.28515625" style="4" customWidth="1"/>
    <col min="2" max="2" width="153.140625" style="1" customWidth="1"/>
    <col min="3" max="3" width="25.42578125" style="1" customWidth="1"/>
    <col min="4" max="16384" width="8.7109375" style="1"/>
  </cols>
  <sheetData>
    <row r="1" spans="1:3" x14ac:dyDescent="0.25">
      <c r="B1" s="2" t="s">
        <v>219</v>
      </c>
    </row>
    <row r="2" spans="1:3" ht="33" customHeight="1" x14ac:dyDescent="0.25">
      <c r="A2" s="15">
        <v>1</v>
      </c>
      <c r="B2" s="269" t="s">
        <v>291</v>
      </c>
    </row>
    <row r="3" spans="1:3" ht="32.65" customHeight="1" x14ac:dyDescent="0.25">
      <c r="A3" s="15">
        <v>2</v>
      </c>
      <c r="B3" s="270" t="s">
        <v>220</v>
      </c>
    </row>
    <row r="4" spans="1:3" ht="32.65" customHeight="1" x14ac:dyDescent="0.25">
      <c r="A4" s="15">
        <v>3</v>
      </c>
      <c r="B4" s="270" t="s">
        <v>221</v>
      </c>
    </row>
    <row r="5" spans="1:3" ht="33" customHeight="1" x14ac:dyDescent="0.25">
      <c r="A5" s="15">
        <v>4</v>
      </c>
      <c r="B5" s="270" t="s">
        <v>61</v>
      </c>
    </row>
    <row r="6" spans="1:3" ht="20.25" customHeight="1" x14ac:dyDescent="0.25">
      <c r="A6" s="15">
        <v>5</v>
      </c>
      <c r="B6" s="270" t="s">
        <v>55</v>
      </c>
    </row>
    <row r="7" spans="1:3" ht="31.5" x14ac:dyDescent="0.25">
      <c r="A7" s="15">
        <v>6</v>
      </c>
      <c r="B7" s="270" t="s">
        <v>316</v>
      </c>
    </row>
    <row r="8" spans="1:3" ht="47.25" x14ac:dyDescent="0.25">
      <c r="A8" s="15">
        <v>7</v>
      </c>
      <c r="B8" s="271" t="s">
        <v>293</v>
      </c>
    </row>
    <row r="9" spans="1:3" ht="31.5" x14ac:dyDescent="0.25">
      <c r="A9" s="15">
        <v>8</v>
      </c>
      <c r="B9" s="271" t="s">
        <v>294</v>
      </c>
    </row>
    <row r="10" spans="1:3" ht="47.25" x14ac:dyDescent="0.25">
      <c r="A10" s="15">
        <v>9</v>
      </c>
      <c r="B10" s="271" t="s">
        <v>295</v>
      </c>
    </row>
    <row r="11" spans="1:3" ht="78.75" customHeight="1" x14ac:dyDescent="0.25">
      <c r="A11" s="15">
        <v>10</v>
      </c>
      <c r="B11" s="272" t="s">
        <v>296</v>
      </c>
      <c r="C11" s="3"/>
    </row>
    <row r="12" spans="1:3" ht="51.75" customHeight="1" x14ac:dyDescent="0.25">
      <c r="A12" s="15">
        <v>11</v>
      </c>
      <c r="B12" s="273" t="s">
        <v>297</v>
      </c>
      <c r="C12" s="3"/>
    </row>
    <row r="13" spans="1:3" ht="17.25" customHeight="1" x14ac:dyDescent="0.25">
      <c r="A13" s="5"/>
      <c r="B13" s="3"/>
    </row>
    <row r="14" spans="1:3" ht="17.25" customHeight="1" x14ac:dyDescent="0.25">
      <c r="A14" s="5"/>
      <c r="B14" s="3"/>
    </row>
    <row r="15" spans="1:3" ht="19.149999999999999" customHeight="1" x14ac:dyDescent="0.25">
      <c r="A15" s="5"/>
      <c r="B15" s="6" t="s">
        <v>222</v>
      </c>
    </row>
    <row r="16" spans="1:3" ht="186" customHeight="1" x14ac:dyDescent="0.25">
      <c r="A16" s="15">
        <v>1</v>
      </c>
      <c r="B16" s="282" t="s">
        <v>317</v>
      </c>
    </row>
    <row r="17" spans="1:2" ht="276.95" customHeight="1" x14ac:dyDescent="0.25">
      <c r="A17" s="15">
        <v>2</v>
      </c>
      <c r="B17" s="270" t="s">
        <v>261</v>
      </c>
    </row>
    <row r="18" spans="1:2" ht="46.15" customHeight="1" x14ac:dyDescent="0.25">
      <c r="A18" s="15">
        <v>3</v>
      </c>
      <c r="B18" s="270" t="s">
        <v>224</v>
      </c>
    </row>
    <row r="19" spans="1:2" ht="47.25" x14ac:dyDescent="0.25">
      <c r="A19" s="15">
        <v>4</v>
      </c>
      <c r="B19" s="270" t="s">
        <v>56</v>
      </c>
    </row>
    <row r="20" spans="1:2" x14ac:dyDescent="0.25">
      <c r="A20" s="15">
        <v>5</v>
      </c>
      <c r="B20" s="270" t="s">
        <v>37</v>
      </c>
    </row>
    <row r="21" spans="1:2" ht="31.5" x14ac:dyDescent="0.25">
      <c r="A21" s="15">
        <v>6</v>
      </c>
      <c r="B21" s="270" t="s">
        <v>38</v>
      </c>
    </row>
    <row r="22" spans="1:2" ht="47.25" x14ac:dyDescent="0.25">
      <c r="A22" s="15">
        <v>7</v>
      </c>
      <c r="B22" s="270" t="s">
        <v>298</v>
      </c>
    </row>
    <row r="23" spans="1:2" ht="31.5" x14ac:dyDescent="0.25">
      <c r="A23" s="7">
        <v>8</v>
      </c>
      <c r="B23" s="274" t="s">
        <v>292</v>
      </c>
    </row>
  </sheetData>
  <sheetProtection formatCells="0" formatColumns="0" formatRows="0" insertColumns="0" insertRows="0" insertHyperlinks="0" deleteColumns="0" deleteRows="0" sort="0" autoFilter="0" pivotTables="0"/>
  <pageMargins left="0.70866141732283472" right="0.70866141732283472" top="0.74803149606299213" bottom="0.74803149606299213" header="0.31496062992125984" footer="0.31496062992125984"/>
  <pageSetup scale="7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3"/>
  <dimension ref="A1:AE181"/>
  <sheetViews>
    <sheetView tabSelected="1" topLeftCell="B1" zoomScale="80" zoomScaleNormal="80" workbookViewId="0">
      <pane xSplit="2" ySplit="4" topLeftCell="D5" activePane="bottomRight" state="frozen"/>
      <selection activeCell="B1" sqref="B1"/>
      <selection pane="topRight" activeCell="D1" sqref="D1"/>
      <selection pane="bottomLeft" activeCell="B3" sqref="B3"/>
      <selection pane="bottomRight" activeCell="L1" sqref="L1:P1"/>
    </sheetView>
  </sheetViews>
  <sheetFormatPr defaultColWidth="8.7109375" defaultRowHeight="15.75" x14ac:dyDescent="0.25"/>
  <cols>
    <col min="1" max="1" width="4.7109375" style="4" hidden="1" customWidth="1"/>
    <col min="2" max="2" width="10.7109375" style="4" customWidth="1"/>
    <col min="3" max="3" width="46.7109375" style="1" customWidth="1"/>
    <col min="4" max="4" width="17.42578125" style="1" bestFit="1" customWidth="1"/>
    <col min="5" max="8" width="17.28515625" style="1" customWidth="1"/>
    <col min="9" max="9" width="4.28515625" style="1" customWidth="1"/>
    <col min="10" max="10" width="8.7109375" style="1" hidden="1" customWidth="1"/>
    <col min="11" max="11" width="46.42578125" style="1" hidden="1" customWidth="1"/>
    <col min="12" max="13" width="14.28515625" style="1" bestFit="1" customWidth="1"/>
    <col min="14" max="16" width="23.28515625" style="1" customWidth="1"/>
    <col min="17" max="17" width="4.42578125" style="1" customWidth="1"/>
    <col min="18" max="19" width="19.7109375" style="1" customWidth="1"/>
    <col min="20" max="20" width="4.42578125" style="1" customWidth="1"/>
    <col min="21" max="21" width="46.42578125" style="1" hidden="1" customWidth="1"/>
    <col min="22" max="22" width="7.7109375" style="1" hidden="1" customWidth="1"/>
    <col min="23" max="24" width="19.7109375" style="1" customWidth="1"/>
    <col min="25" max="28" width="8.7109375" style="1"/>
    <col min="29" max="31" width="8.7109375" style="1" hidden="1" customWidth="1"/>
    <col min="32" max="16384" width="8.7109375" style="1"/>
  </cols>
  <sheetData>
    <row r="1" spans="1:31" ht="46.15" customHeight="1" x14ac:dyDescent="0.25">
      <c r="B1" s="295" t="s">
        <v>318</v>
      </c>
      <c r="C1" s="296"/>
      <c r="D1" s="296"/>
      <c r="E1" s="296"/>
      <c r="F1" s="296"/>
      <c r="G1" s="296"/>
      <c r="H1" s="297"/>
      <c r="L1" s="298" t="s">
        <v>319</v>
      </c>
      <c r="M1" s="299"/>
      <c r="N1" s="299"/>
      <c r="O1" s="299"/>
      <c r="P1" s="300"/>
      <c r="R1" s="293" t="s">
        <v>310</v>
      </c>
      <c r="S1" s="293"/>
      <c r="W1" s="293" t="s">
        <v>311</v>
      </c>
      <c r="X1" s="293"/>
      <c r="AA1" s="285"/>
      <c r="AB1" s="285"/>
      <c r="AC1" s="285"/>
      <c r="AD1" s="285"/>
      <c r="AE1" s="285"/>
    </row>
    <row r="2" spans="1:31" ht="24" customHeight="1" x14ac:dyDescent="0.25">
      <c r="B2" s="293" t="s">
        <v>153</v>
      </c>
      <c r="C2" s="301" t="s">
        <v>131</v>
      </c>
      <c r="D2" s="294" t="s">
        <v>313</v>
      </c>
      <c r="E2" s="301" t="s">
        <v>247</v>
      </c>
      <c r="F2" s="301"/>
      <c r="G2" s="293" t="s">
        <v>246</v>
      </c>
      <c r="H2" s="293"/>
      <c r="L2" s="294" t="s">
        <v>248</v>
      </c>
      <c r="M2" s="294" t="s">
        <v>249</v>
      </c>
      <c r="N2" s="294" t="s">
        <v>302</v>
      </c>
      <c r="O2" s="302" t="s">
        <v>303</v>
      </c>
      <c r="P2" s="302" t="s">
        <v>304</v>
      </c>
      <c r="R2" s="294" t="s">
        <v>245</v>
      </c>
      <c r="S2" s="294" t="s">
        <v>244</v>
      </c>
      <c r="W2" s="294" t="s">
        <v>233</v>
      </c>
      <c r="X2" s="294" t="s">
        <v>270</v>
      </c>
      <c r="AA2" s="285"/>
      <c r="AB2" s="285"/>
      <c r="AC2" s="286">
        <v>0.05</v>
      </c>
      <c r="AD2" s="288">
        <f>AC2/AE2</f>
        <v>5.2631578947368425E-2</v>
      </c>
      <c r="AE2" s="288">
        <f>100%-AC2</f>
        <v>0.95</v>
      </c>
    </row>
    <row r="3" spans="1:31" s="4" customFormat="1" ht="24" customHeight="1" x14ac:dyDescent="0.25">
      <c r="B3" s="293"/>
      <c r="C3" s="301"/>
      <c r="D3" s="294"/>
      <c r="E3" s="301"/>
      <c r="F3" s="301"/>
      <c r="G3" s="293"/>
      <c r="H3" s="293"/>
      <c r="I3" s="1"/>
      <c r="J3" s="1"/>
      <c r="K3" s="1"/>
      <c r="L3" s="294"/>
      <c r="M3" s="294"/>
      <c r="N3" s="294"/>
      <c r="O3" s="302"/>
      <c r="P3" s="302"/>
      <c r="R3" s="294"/>
      <c r="S3" s="294"/>
      <c r="W3" s="294"/>
      <c r="X3" s="294"/>
      <c r="AA3" s="287"/>
      <c r="AB3" s="287"/>
      <c r="AC3" s="286">
        <v>7.0000000000000007E-2</v>
      </c>
      <c r="AD3" s="288">
        <f t="shared" ref="AD3:AD4" si="0">AC3/AE3</f>
        <v>7.5268817204301092E-2</v>
      </c>
      <c r="AE3" s="288">
        <f t="shared" ref="AE3:AE4" si="1">100%-AC3</f>
        <v>0.92999999999999994</v>
      </c>
    </row>
    <row r="4" spans="1:31" ht="21" customHeight="1" x14ac:dyDescent="0.25">
      <c r="A4" s="151"/>
      <c r="B4" s="293"/>
      <c r="C4" s="301"/>
      <c r="D4" s="294"/>
      <c r="E4" s="276" t="s">
        <v>250</v>
      </c>
      <c r="F4" s="276" t="s">
        <v>251</v>
      </c>
      <c r="G4" s="276" t="s">
        <v>245</v>
      </c>
      <c r="H4" s="276" t="s">
        <v>244</v>
      </c>
      <c r="L4" s="294"/>
      <c r="M4" s="294"/>
      <c r="N4" s="294"/>
      <c r="O4" s="302"/>
      <c r="P4" s="302"/>
      <c r="R4" s="294"/>
      <c r="S4" s="294"/>
      <c r="W4" s="294"/>
      <c r="X4" s="294"/>
      <c r="AA4" s="285"/>
      <c r="AB4" s="285"/>
      <c r="AC4" s="286">
        <v>0.22</v>
      </c>
      <c r="AD4" s="288">
        <f t="shared" si="0"/>
        <v>0.28205128205128205</v>
      </c>
      <c r="AE4" s="288">
        <f t="shared" si="1"/>
        <v>0.78</v>
      </c>
    </row>
    <row r="5" spans="1:31" x14ac:dyDescent="0.25">
      <c r="A5" s="7">
        <v>1</v>
      </c>
      <c r="B5" s="277" t="s">
        <v>154</v>
      </c>
      <c r="C5" s="278" t="s">
        <v>149</v>
      </c>
      <c r="D5" s="283">
        <v>48625.1</v>
      </c>
      <c r="E5" s="279">
        <f t="shared" ref="E5:E36" si="2">D5*0.8</f>
        <v>38900.080000000002</v>
      </c>
      <c r="F5" s="279">
        <f>E5/246</f>
        <v>158.13040650406504</v>
      </c>
      <c r="G5" s="279">
        <f>F5*1.305</f>
        <v>206.36018048780485</v>
      </c>
      <c r="H5" s="279">
        <f>IF(F5&gt;$M$5,$M$5*1.305+(F5-$M$5)*1.155,F5*1.305)</f>
        <v>206.36018048780485</v>
      </c>
      <c r="K5" s="1" t="str">
        <f t="shared" ref="K5:K36" si="3">CONCATENATE(B5," ",C5)</f>
        <v xml:space="preserve">01 Республика Адыгея </v>
      </c>
      <c r="L5" s="289">
        <v>27093</v>
      </c>
      <c r="M5" s="281">
        <f>L5/164</f>
        <v>165.20121951219511</v>
      </c>
      <c r="N5" s="279">
        <f t="shared" ref="N5:N68" si="4">((M5/29.3*28*100%/12)+M5)*1.305+M5*164*24/730*3/12/164</f>
        <v>234.11393234811831</v>
      </c>
      <c r="O5" s="280">
        <f>($L5/29.3*28/12)+$L5+$L5*24/730*3/12</f>
        <v>29473.258983589698</v>
      </c>
      <c r="P5" s="281">
        <f>($M5/29.3*28/12)+$M5+$M5*24/730*3/12</f>
        <v>179.7149938023762</v>
      </c>
      <c r="R5" s="9">
        <f t="shared" ref="R5" si="5">IF(N5&gt;G5,N5,G5)</f>
        <v>234.11393234811831</v>
      </c>
      <c r="S5" s="9">
        <f t="shared" ref="S5" si="6">IF(N5&gt;H5,N5,H5)</f>
        <v>234.11393234811831</v>
      </c>
      <c r="U5" s="1" t="s">
        <v>188</v>
      </c>
      <c r="V5" s="1" t="s">
        <v>244</v>
      </c>
      <c r="W5" s="9">
        <f>IF(O5&gt;E5,O5,E5)</f>
        <v>38900.080000000002</v>
      </c>
      <c r="X5" s="9">
        <f>IF(P5&gt;F5,P5,F5)</f>
        <v>179.7149938023762</v>
      </c>
    </row>
    <row r="6" spans="1:31" x14ac:dyDescent="0.25">
      <c r="A6" s="7">
        <v>2</v>
      </c>
      <c r="B6" s="8" t="s">
        <v>155</v>
      </c>
      <c r="C6" s="16" t="s">
        <v>98</v>
      </c>
      <c r="D6" s="283">
        <v>47109.3</v>
      </c>
      <c r="E6" s="9">
        <f t="shared" si="2"/>
        <v>37687.440000000002</v>
      </c>
      <c r="F6" s="9">
        <f t="shared" ref="F6:F69" si="7">E6/246</f>
        <v>153.20097560975611</v>
      </c>
      <c r="G6" s="9">
        <f t="shared" ref="G6:G69" si="8">F6*1.305</f>
        <v>199.92727317073172</v>
      </c>
      <c r="H6" s="9">
        <f t="shared" ref="H6:H69" si="9">IF(F6&gt;$M$5,$M$5*1.305+(F6-$M$5)*1.155,F6*1.305)</f>
        <v>199.92727317073172</v>
      </c>
      <c r="K6" s="1" t="str">
        <f t="shared" si="3"/>
        <v>02 Республика Башкортостан</v>
      </c>
      <c r="L6" s="289">
        <v>28697</v>
      </c>
      <c r="M6" s="10">
        <f t="shared" ref="M6:M69" si="10">L6/164</f>
        <v>174.98170731707316</v>
      </c>
      <c r="N6" s="9">
        <f t="shared" si="4"/>
        <v>247.97429286509248</v>
      </c>
      <c r="O6" s="261">
        <f t="shared" ref="O6:O69" si="11">($L6/29.3*28/12)+$L6+$L6*24/730*3/12</f>
        <v>31218.178608942289</v>
      </c>
      <c r="P6" s="10">
        <f t="shared" ref="P6:P69" si="12">($M6/29.3*28/12)+$M6+$M6*24/730*3/12</f>
        <v>190.35474761550176</v>
      </c>
      <c r="R6" s="9">
        <f t="shared" ref="R6:R69" si="13">IF(N6&gt;G6,N6,G6)</f>
        <v>247.97429286509248</v>
      </c>
      <c r="S6" s="9">
        <f t="shared" ref="S6:S69" si="14">IF(N6&gt;H6,N6,H6)</f>
        <v>247.97429286509248</v>
      </c>
      <c r="U6" s="1" t="s">
        <v>189</v>
      </c>
      <c r="V6" s="1" t="s">
        <v>245</v>
      </c>
      <c r="W6" s="9">
        <f t="shared" ref="W6:W69" si="15">IF(O6&gt;E6,O6,E6)</f>
        <v>37687.440000000002</v>
      </c>
      <c r="X6" s="9">
        <f t="shared" ref="X6:X69" si="16">IF(P6&gt;F6,P6,F6)</f>
        <v>190.35474761550176</v>
      </c>
    </row>
    <row r="7" spans="1:31" x14ac:dyDescent="0.25">
      <c r="A7" s="7">
        <v>3</v>
      </c>
      <c r="B7" s="8" t="s">
        <v>156</v>
      </c>
      <c r="C7" s="16" t="s">
        <v>122</v>
      </c>
      <c r="D7" s="283">
        <v>65418.6</v>
      </c>
      <c r="E7" s="9">
        <f t="shared" si="2"/>
        <v>52334.880000000005</v>
      </c>
      <c r="F7" s="9">
        <f t="shared" si="7"/>
        <v>212.74341463414635</v>
      </c>
      <c r="G7" s="9">
        <f t="shared" si="8"/>
        <v>277.63015609756098</v>
      </c>
      <c r="H7" s="9">
        <f t="shared" si="9"/>
        <v>270.4988268292683</v>
      </c>
      <c r="K7" s="1" t="str">
        <f t="shared" si="3"/>
        <v>03 Республика Бурятия</v>
      </c>
      <c r="L7" s="289">
        <v>27093</v>
      </c>
      <c r="M7" s="10">
        <f t="shared" si="10"/>
        <v>165.20121951219511</v>
      </c>
      <c r="N7" s="9">
        <f t="shared" si="4"/>
        <v>234.11393234811831</v>
      </c>
      <c r="O7" s="261">
        <f t="shared" si="11"/>
        <v>29473.258983589698</v>
      </c>
      <c r="P7" s="10">
        <f t="shared" si="12"/>
        <v>179.7149938023762</v>
      </c>
      <c r="R7" s="9">
        <f t="shared" si="13"/>
        <v>277.63015609756098</v>
      </c>
      <c r="S7" s="9">
        <f t="shared" si="14"/>
        <v>270.4988268292683</v>
      </c>
      <c r="U7" s="1" t="s">
        <v>190</v>
      </c>
      <c r="W7" s="9">
        <f t="shared" si="15"/>
        <v>52334.880000000005</v>
      </c>
      <c r="X7" s="9">
        <f t="shared" si="16"/>
        <v>212.74341463414635</v>
      </c>
    </row>
    <row r="8" spans="1:31" x14ac:dyDescent="0.25">
      <c r="A8" s="7">
        <v>4</v>
      </c>
      <c r="B8" s="8" t="s">
        <v>157</v>
      </c>
      <c r="C8" s="16" t="s">
        <v>113</v>
      </c>
      <c r="D8" s="283">
        <v>45606.6</v>
      </c>
      <c r="E8" s="9">
        <f t="shared" si="2"/>
        <v>36485.279999999999</v>
      </c>
      <c r="F8" s="9">
        <f t="shared" si="7"/>
        <v>148.31414634146341</v>
      </c>
      <c r="G8" s="9">
        <f t="shared" si="8"/>
        <v>193.54996097560974</v>
      </c>
      <c r="H8" s="9">
        <f t="shared" si="9"/>
        <v>193.54996097560974</v>
      </c>
      <c r="K8" s="1" t="str">
        <f t="shared" si="3"/>
        <v>04 Республика Алтай</v>
      </c>
      <c r="L8" s="289">
        <v>27093</v>
      </c>
      <c r="M8" s="10">
        <f t="shared" si="10"/>
        <v>165.20121951219511</v>
      </c>
      <c r="N8" s="9">
        <f t="shared" si="4"/>
        <v>234.11393234811831</v>
      </c>
      <c r="O8" s="261">
        <f t="shared" si="11"/>
        <v>29473.258983589698</v>
      </c>
      <c r="P8" s="10">
        <f t="shared" si="12"/>
        <v>179.7149938023762</v>
      </c>
      <c r="R8" s="9">
        <f t="shared" si="13"/>
        <v>234.11393234811831</v>
      </c>
      <c r="S8" s="9">
        <f t="shared" si="14"/>
        <v>234.11393234811831</v>
      </c>
      <c r="U8" s="1" t="s">
        <v>191</v>
      </c>
      <c r="W8" s="9">
        <f t="shared" si="15"/>
        <v>36485.279999999999</v>
      </c>
      <c r="X8" s="9">
        <f t="shared" si="16"/>
        <v>179.7149938023762</v>
      </c>
    </row>
    <row r="9" spans="1:31" x14ac:dyDescent="0.25">
      <c r="A9" s="7">
        <v>5</v>
      </c>
      <c r="B9" s="8" t="s">
        <v>158</v>
      </c>
      <c r="C9" s="16" t="s">
        <v>137</v>
      </c>
      <c r="D9" s="283">
        <v>41898.300000000003</v>
      </c>
      <c r="E9" s="9">
        <f t="shared" si="2"/>
        <v>33518.640000000007</v>
      </c>
      <c r="F9" s="9">
        <f t="shared" si="7"/>
        <v>136.25463414634149</v>
      </c>
      <c r="G9" s="9">
        <f t="shared" si="8"/>
        <v>177.81229756097562</v>
      </c>
      <c r="H9" s="9">
        <f t="shared" si="9"/>
        <v>177.81229756097562</v>
      </c>
      <c r="K9" s="1" t="str">
        <f t="shared" si="3"/>
        <v>05 Республика Дагестан</v>
      </c>
      <c r="L9" s="289">
        <v>27093</v>
      </c>
      <c r="M9" s="10">
        <f t="shared" si="10"/>
        <v>165.20121951219511</v>
      </c>
      <c r="N9" s="9">
        <f t="shared" si="4"/>
        <v>234.11393234811831</v>
      </c>
      <c r="O9" s="261">
        <f t="shared" si="11"/>
        <v>29473.258983589698</v>
      </c>
      <c r="P9" s="10">
        <f t="shared" si="12"/>
        <v>179.7149938023762</v>
      </c>
      <c r="R9" s="9">
        <f t="shared" si="13"/>
        <v>234.11393234811831</v>
      </c>
      <c r="S9" s="9">
        <f t="shared" si="14"/>
        <v>234.11393234811831</v>
      </c>
      <c r="U9" s="1" t="s">
        <v>192</v>
      </c>
      <c r="W9" s="9">
        <f t="shared" si="15"/>
        <v>33518.640000000007</v>
      </c>
      <c r="X9" s="9">
        <f t="shared" si="16"/>
        <v>179.7149938023762</v>
      </c>
    </row>
    <row r="10" spans="1:31" x14ac:dyDescent="0.25">
      <c r="A10" s="7">
        <v>6</v>
      </c>
      <c r="B10" s="8" t="s">
        <v>159</v>
      </c>
      <c r="C10" s="16" t="s">
        <v>138</v>
      </c>
      <c r="D10" s="283">
        <v>25131.9</v>
      </c>
      <c r="E10" s="9">
        <f t="shared" si="2"/>
        <v>20105.520000000004</v>
      </c>
      <c r="F10" s="9">
        <f t="shared" si="7"/>
        <v>81.729756097560994</v>
      </c>
      <c r="G10" s="9">
        <f t="shared" si="8"/>
        <v>106.6573317073171</v>
      </c>
      <c r="H10" s="9">
        <f t="shared" si="9"/>
        <v>106.6573317073171</v>
      </c>
      <c r="K10" s="1" t="str">
        <f t="shared" si="3"/>
        <v>06 Республика Ингушетия</v>
      </c>
      <c r="L10" s="289">
        <v>27093</v>
      </c>
      <c r="M10" s="10">
        <f t="shared" si="10"/>
        <v>165.20121951219511</v>
      </c>
      <c r="N10" s="9">
        <f t="shared" si="4"/>
        <v>234.11393234811831</v>
      </c>
      <c r="O10" s="261">
        <f t="shared" si="11"/>
        <v>29473.258983589698</v>
      </c>
      <c r="P10" s="10">
        <f t="shared" si="12"/>
        <v>179.7149938023762</v>
      </c>
      <c r="R10" s="9">
        <f t="shared" si="13"/>
        <v>234.11393234811831</v>
      </c>
      <c r="S10" s="9">
        <f t="shared" si="14"/>
        <v>234.11393234811831</v>
      </c>
      <c r="U10" s="1" t="s">
        <v>193</v>
      </c>
      <c r="W10" s="9">
        <f t="shared" si="15"/>
        <v>29473.258983589698</v>
      </c>
      <c r="X10" s="9">
        <f t="shared" si="16"/>
        <v>179.7149938023762</v>
      </c>
    </row>
    <row r="11" spans="1:31" x14ac:dyDescent="0.25">
      <c r="A11" s="7">
        <v>7</v>
      </c>
      <c r="B11" s="8" t="s">
        <v>160</v>
      </c>
      <c r="C11" s="16" t="s">
        <v>139</v>
      </c>
      <c r="D11" s="283">
        <v>54234.400000000001</v>
      </c>
      <c r="E11" s="9">
        <f t="shared" si="2"/>
        <v>43387.520000000004</v>
      </c>
      <c r="F11" s="9">
        <f t="shared" si="7"/>
        <v>176.37203252032521</v>
      </c>
      <c r="G11" s="9">
        <f t="shared" si="8"/>
        <v>230.16550243902438</v>
      </c>
      <c r="H11" s="9">
        <f t="shared" si="9"/>
        <v>228.48988048780487</v>
      </c>
      <c r="K11" s="1" t="str">
        <f t="shared" si="3"/>
        <v>07 Кабардино-Балкарская Республика</v>
      </c>
      <c r="L11" s="289">
        <v>27093</v>
      </c>
      <c r="M11" s="10">
        <f t="shared" si="10"/>
        <v>165.20121951219511</v>
      </c>
      <c r="N11" s="9">
        <f t="shared" si="4"/>
        <v>234.11393234811831</v>
      </c>
      <c r="O11" s="261">
        <f t="shared" si="11"/>
        <v>29473.258983589698</v>
      </c>
      <c r="P11" s="10">
        <f t="shared" si="12"/>
        <v>179.7149938023762</v>
      </c>
      <c r="R11" s="9">
        <f t="shared" si="13"/>
        <v>234.11393234811831</v>
      </c>
      <c r="S11" s="9">
        <f t="shared" si="14"/>
        <v>234.11393234811831</v>
      </c>
      <c r="U11" s="1" t="s">
        <v>194</v>
      </c>
      <c r="W11" s="9">
        <f t="shared" si="15"/>
        <v>43387.520000000004</v>
      </c>
      <c r="X11" s="9">
        <f t="shared" si="16"/>
        <v>179.7149938023762</v>
      </c>
    </row>
    <row r="12" spans="1:31" x14ac:dyDescent="0.25">
      <c r="A12" s="7">
        <v>8</v>
      </c>
      <c r="B12" s="8" t="s">
        <v>161</v>
      </c>
      <c r="C12" s="16" t="s">
        <v>92</v>
      </c>
      <c r="D12" s="283">
        <v>49582.9</v>
      </c>
      <c r="E12" s="9">
        <f t="shared" si="2"/>
        <v>39666.320000000007</v>
      </c>
      <c r="F12" s="9">
        <f t="shared" si="7"/>
        <v>161.24520325203255</v>
      </c>
      <c r="G12" s="9">
        <f t="shared" si="8"/>
        <v>210.42499024390247</v>
      </c>
      <c r="H12" s="9">
        <f t="shared" si="9"/>
        <v>210.42499024390247</v>
      </c>
      <c r="K12" s="1" t="str">
        <f t="shared" si="3"/>
        <v>08 Республика Калмыкия</v>
      </c>
      <c r="L12" s="289">
        <v>27093</v>
      </c>
      <c r="M12" s="10">
        <f t="shared" si="10"/>
        <v>165.20121951219511</v>
      </c>
      <c r="N12" s="9">
        <f t="shared" si="4"/>
        <v>234.11393234811831</v>
      </c>
      <c r="O12" s="261">
        <f t="shared" si="11"/>
        <v>29473.258983589698</v>
      </c>
      <c r="P12" s="10">
        <f t="shared" si="12"/>
        <v>179.7149938023762</v>
      </c>
      <c r="R12" s="9">
        <f t="shared" si="13"/>
        <v>234.11393234811831</v>
      </c>
      <c r="S12" s="9">
        <f t="shared" si="14"/>
        <v>234.11393234811831</v>
      </c>
      <c r="U12" s="1" t="s">
        <v>195</v>
      </c>
      <c r="W12" s="9">
        <f t="shared" si="15"/>
        <v>39666.320000000007</v>
      </c>
      <c r="X12" s="9">
        <f t="shared" si="16"/>
        <v>179.7149938023762</v>
      </c>
    </row>
    <row r="13" spans="1:31" x14ac:dyDescent="0.25">
      <c r="A13" s="7">
        <v>9</v>
      </c>
      <c r="B13" s="8" t="s">
        <v>162</v>
      </c>
      <c r="C13" s="16" t="s">
        <v>140</v>
      </c>
      <c r="D13" s="283">
        <v>39505.1</v>
      </c>
      <c r="E13" s="9">
        <f t="shared" si="2"/>
        <v>31604.080000000002</v>
      </c>
      <c r="F13" s="9">
        <f t="shared" si="7"/>
        <v>128.47186991869918</v>
      </c>
      <c r="G13" s="9">
        <f t="shared" si="8"/>
        <v>167.65579024390243</v>
      </c>
      <c r="H13" s="9">
        <f t="shared" si="9"/>
        <v>167.65579024390243</v>
      </c>
      <c r="K13" s="1" t="str">
        <f t="shared" si="3"/>
        <v>09 Карачаево-Черкесская Республика</v>
      </c>
      <c r="L13" s="289">
        <v>27093</v>
      </c>
      <c r="M13" s="10">
        <f t="shared" si="10"/>
        <v>165.20121951219511</v>
      </c>
      <c r="N13" s="9">
        <f t="shared" si="4"/>
        <v>234.11393234811831</v>
      </c>
      <c r="O13" s="261">
        <f t="shared" si="11"/>
        <v>29473.258983589698</v>
      </c>
      <c r="P13" s="10">
        <f t="shared" si="12"/>
        <v>179.7149938023762</v>
      </c>
      <c r="R13" s="9">
        <f t="shared" si="13"/>
        <v>234.11393234811831</v>
      </c>
      <c r="S13" s="9">
        <f t="shared" si="14"/>
        <v>234.11393234811831</v>
      </c>
      <c r="U13" s="1" t="s">
        <v>196</v>
      </c>
      <c r="W13" s="9">
        <f t="shared" si="15"/>
        <v>31604.080000000002</v>
      </c>
      <c r="X13" s="9">
        <f t="shared" si="16"/>
        <v>179.7149938023762</v>
      </c>
    </row>
    <row r="14" spans="1:31" x14ac:dyDescent="0.25">
      <c r="A14" s="7">
        <v>10</v>
      </c>
      <c r="B14" s="7">
        <v>10</v>
      </c>
      <c r="C14" s="16" t="s">
        <v>83</v>
      </c>
      <c r="D14" s="283">
        <v>91811.1</v>
      </c>
      <c r="E14" s="9">
        <f t="shared" si="2"/>
        <v>73448.88</v>
      </c>
      <c r="F14" s="9">
        <f t="shared" si="7"/>
        <v>298.57268292682926</v>
      </c>
      <c r="G14" s="9">
        <f t="shared" si="8"/>
        <v>389.63735121951214</v>
      </c>
      <c r="H14" s="9">
        <f t="shared" si="9"/>
        <v>369.63163170731707</v>
      </c>
      <c r="K14" s="1" t="str">
        <f t="shared" si="3"/>
        <v>10 Республика Карелия</v>
      </c>
      <c r="L14" s="289">
        <v>27093</v>
      </c>
      <c r="M14" s="10">
        <f t="shared" si="10"/>
        <v>165.20121951219511</v>
      </c>
      <c r="N14" s="9">
        <f t="shared" si="4"/>
        <v>234.11393234811831</v>
      </c>
      <c r="O14" s="261">
        <f t="shared" si="11"/>
        <v>29473.258983589698</v>
      </c>
      <c r="P14" s="10">
        <f t="shared" si="12"/>
        <v>179.7149938023762</v>
      </c>
      <c r="R14" s="9">
        <f t="shared" si="13"/>
        <v>389.63735121951214</v>
      </c>
      <c r="S14" s="9">
        <f t="shared" si="14"/>
        <v>369.63163170731707</v>
      </c>
      <c r="U14" s="1" t="s">
        <v>197</v>
      </c>
      <c r="W14" s="9">
        <f t="shared" si="15"/>
        <v>73448.88</v>
      </c>
      <c r="X14" s="9">
        <f t="shared" si="16"/>
        <v>298.57268292682926</v>
      </c>
    </row>
    <row r="15" spans="1:31" x14ac:dyDescent="0.25">
      <c r="A15" s="7">
        <v>11</v>
      </c>
      <c r="B15" s="7">
        <v>11</v>
      </c>
      <c r="C15" s="16" t="s">
        <v>84</v>
      </c>
      <c r="D15" s="283">
        <v>58984.1</v>
      </c>
      <c r="E15" s="9">
        <f t="shared" si="2"/>
        <v>47187.28</v>
      </c>
      <c r="F15" s="9">
        <f t="shared" si="7"/>
        <v>191.81821138211382</v>
      </c>
      <c r="G15" s="9">
        <f t="shared" si="8"/>
        <v>250.32276585365852</v>
      </c>
      <c r="H15" s="9">
        <f t="shared" si="9"/>
        <v>246.33021707317073</v>
      </c>
      <c r="K15" s="1" t="str">
        <f t="shared" si="3"/>
        <v>11 Республика Коми</v>
      </c>
      <c r="L15" s="289">
        <v>27093</v>
      </c>
      <c r="M15" s="10">
        <f t="shared" si="10"/>
        <v>165.20121951219511</v>
      </c>
      <c r="N15" s="9">
        <f t="shared" si="4"/>
        <v>234.11393234811831</v>
      </c>
      <c r="O15" s="261">
        <f t="shared" si="11"/>
        <v>29473.258983589698</v>
      </c>
      <c r="P15" s="10">
        <f t="shared" si="12"/>
        <v>179.7149938023762</v>
      </c>
      <c r="R15" s="9">
        <f t="shared" si="13"/>
        <v>250.32276585365852</v>
      </c>
      <c r="S15" s="9">
        <f t="shared" si="14"/>
        <v>246.33021707317073</v>
      </c>
      <c r="U15" s="1" t="s">
        <v>198</v>
      </c>
      <c r="W15" s="9">
        <f t="shared" si="15"/>
        <v>47187.28</v>
      </c>
      <c r="X15" s="9">
        <f t="shared" si="16"/>
        <v>191.81821138211382</v>
      </c>
    </row>
    <row r="16" spans="1:31" x14ac:dyDescent="0.25">
      <c r="A16" s="7">
        <v>12</v>
      </c>
      <c r="B16" s="8" t="s">
        <v>163</v>
      </c>
      <c r="C16" s="16" t="s">
        <v>99</v>
      </c>
      <c r="D16" s="283">
        <v>64124.1</v>
      </c>
      <c r="E16" s="9">
        <f t="shared" si="2"/>
        <v>51299.28</v>
      </c>
      <c r="F16" s="9">
        <f t="shared" si="7"/>
        <v>208.53365853658536</v>
      </c>
      <c r="G16" s="9">
        <f t="shared" si="8"/>
        <v>272.13642439024386</v>
      </c>
      <c r="H16" s="9">
        <f t="shared" si="9"/>
        <v>265.63655853658537</v>
      </c>
      <c r="K16" s="1" t="str">
        <f t="shared" si="3"/>
        <v>12 Республика Марий Эл</v>
      </c>
      <c r="L16" s="289">
        <v>27093</v>
      </c>
      <c r="M16" s="10">
        <f t="shared" si="10"/>
        <v>165.20121951219511</v>
      </c>
      <c r="N16" s="9">
        <f t="shared" si="4"/>
        <v>234.11393234811831</v>
      </c>
      <c r="O16" s="261">
        <f t="shared" si="11"/>
        <v>29473.258983589698</v>
      </c>
      <c r="P16" s="10">
        <f t="shared" si="12"/>
        <v>179.7149938023762</v>
      </c>
      <c r="R16" s="9">
        <f t="shared" si="13"/>
        <v>272.13642439024386</v>
      </c>
      <c r="S16" s="9">
        <f t="shared" si="14"/>
        <v>265.63655853658537</v>
      </c>
      <c r="U16" s="1" t="s">
        <v>199</v>
      </c>
      <c r="W16" s="9">
        <f t="shared" si="15"/>
        <v>51299.28</v>
      </c>
      <c r="X16" s="9">
        <f t="shared" si="16"/>
        <v>208.53365853658536</v>
      </c>
    </row>
    <row r="17" spans="1:24" x14ac:dyDescent="0.25">
      <c r="A17" s="7">
        <v>13</v>
      </c>
      <c r="B17" s="8" t="s">
        <v>164</v>
      </c>
      <c r="C17" s="16" t="s">
        <v>100</v>
      </c>
      <c r="D17" s="283">
        <v>62089.599999999999</v>
      </c>
      <c r="E17" s="9">
        <f t="shared" si="2"/>
        <v>49671.68</v>
      </c>
      <c r="F17" s="9">
        <f t="shared" si="7"/>
        <v>201.91739837398373</v>
      </c>
      <c r="G17" s="9">
        <f t="shared" si="8"/>
        <v>263.50220487804876</v>
      </c>
      <c r="H17" s="9">
        <f t="shared" si="9"/>
        <v>257.99477804878046</v>
      </c>
      <c r="K17" s="1" t="str">
        <f t="shared" si="3"/>
        <v>13 Республика Мордовия</v>
      </c>
      <c r="L17" s="289">
        <v>27093</v>
      </c>
      <c r="M17" s="10">
        <f t="shared" si="10"/>
        <v>165.20121951219511</v>
      </c>
      <c r="N17" s="9">
        <f t="shared" si="4"/>
        <v>234.11393234811831</v>
      </c>
      <c r="O17" s="261">
        <f t="shared" si="11"/>
        <v>29473.258983589698</v>
      </c>
      <c r="P17" s="10">
        <f t="shared" si="12"/>
        <v>179.7149938023762</v>
      </c>
      <c r="R17" s="9">
        <f t="shared" si="13"/>
        <v>263.50220487804876</v>
      </c>
      <c r="S17" s="9">
        <f t="shared" si="14"/>
        <v>257.99477804878046</v>
      </c>
      <c r="U17" s="1" t="s">
        <v>200</v>
      </c>
      <c r="W17" s="9">
        <f t="shared" si="15"/>
        <v>49671.68</v>
      </c>
      <c r="X17" s="9">
        <f t="shared" si="16"/>
        <v>201.91739837398373</v>
      </c>
    </row>
    <row r="18" spans="1:24" x14ac:dyDescent="0.25">
      <c r="A18" s="7">
        <v>14</v>
      </c>
      <c r="B18" s="7">
        <v>14</v>
      </c>
      <c r="C18" s="16" t="s">
        <v>123</v>
      </c>
      <c r="D18" s="283">
        <v>67049.399999999994</v>
      </c>
      <c r="E18" s="9">
        <f t="shared" si="2"/>
        <v>53639.519999999997</v>
      </c>
      <c r="F18" s="9">
        <f t="shared" si="7"/>
        <v>218.04682926829267</v>
      </c>
      <c r="G18" s="9">
        <f t="shared" si="8"/>
        <v>284.5511121951219</v>
      </c>
      <c r="H18" s="9">
        <f t="shared" si="9"/>
        <v>276.62427073170727</v>
      </c>
      <c r="K18" s="1" t="str">
        <f t="shared" si="3"/>
        <v>14 Республика Саха (Якутия)</v>
      </c>
      <c r="L18" s="289">
        <v>27093</v>
      </c>
      <c r="M18" s="10">
        <f t="shared" si="10"/>
        <v>165.20121951219511</v>
      </c>
      <c r="N18" s="9">
        <f t="shared" si="4"/>
        <v>234.11393234811831</v>
      </c>
      <c r="O18" s="261">
        <f t="shared" si="11"/>
        <v>29473.258983589698</v>
      </c>
      <c r="P18" s="10">
        <f t="shared" si="12"/>
        <v>179.7149938023762</v>
      </c>
      <c r="R18" s="9">
        <f t="shared" si="13"/>
        <v>284.5511121951219</v>
      </c>
      <c r="S18" s="9">
        <f t="shared" si="14"/>
        <v>276.62427073170727</v>
      </c>
      <c r="U18" s="1" t="s">
        <v>201</v>
      </c>
      <c r="W18" s="9">
        <f t="shared" si="15"/>
        <v>53639.519999999997</v>
      </c>
      <c r="X18" s="9">
        <f t="shared" si="16"/>
        <v>218.04682926829267</v>
      </c>
    </row>
    <row r="19" spans="1:24" x14ac:dyDescent="0.25">
      <c r="A19" s="7">
        <v>15</v>
      </c>
      <c r="B19" s="8" t="s">
        <v>165</v>
      </c>
      <c r="C19" s="16" t="s">
        <v>141</v>
      </c>
      <c r="D19" s="283">
        <v>33413.5</v>
      </c>
      <c r="E19" s="9">
        <f t="shared" si="2"/>
        <v>26730.800000000003</v>
      </c>
      <c r="F19" s="9">
        <f t="shared" si="7"/>
        <v>108.66178861788619</v>
      </c>
      <c r="G19" s="9">
        <f t="shared" si="8"/>
        <v>141.80363414634147</v>
      </c>
      <c r="H19" s="9">
        <f t="shared" si="9"/>
        <v>141.80363414634147</v>
      </c>
      <c r="K19" s="1" t="str">
        <f t="shared" si="3"/>
        <v>15 Республика Северная Осетия-Алания</v>
      </c>
      <c r="L19" s="289">
        <v>27093</v>
      </c>
      <c r="M19" s="10">
        <f t="shared" si="10"/>
        <v>165.20121951219511</v>
      </c>
      <c r="N19" s="9">
        <f t="shared" si="4"/>
        <v>234.11393234811831</v>
      </c>
      <c r="O19" s="261">
        <f t="shared" si="11"/>
        <v>29473.258983589698</v>
      </c>
      <c r="P19" s="10">
        <f t="shared" si="12"/>
        <v>179.7149938023762</v>
      </c>
      <c r="R19" s="9">
        <f t="shared" si="13"/>
        <v>234.11393234811831</v>
      </c>
      <c r="S19" s="9">
        <f t="shared" si="14"/>
        <v>234.11393234811831</v>
      </c>
      <c r="U19" s="1" t="s">
        <v>202</v>
      </c>
      <c r="W19" s="9">
        <f t="shared" si="15"/>
        <v>29473.258983589698</v>
      </c>
      <c r="X19" s="9">
        <f t="shared" si="16"/>
        <v>179.7149938023762</v>
      </c>
    </row>
    <row r="20" spans="1:24" x14ac:dyDescent="0.25">
      <c r="A20" s="7">
        <v>16</v>
      </c>
      <c r="B20" s="8" t="s">
        <v>166</v>
      </c>
      <c r="C20" s="16" t="s">
        <v>144</v>
      </c>
      <c r="D20" s="283">
        <v>47594.8</v>
      </c>
      <c r="E20" s="9">
        <f t="shared" si="2"/>
        <v>38075.840000000004</v>
      </c>
      <c r="F20" s="9">
        <f t="shared" si="7"/>
        <v>154.77983739837399</v>
      </c>
      <c r="G20" s="9">
        <f t="shared" si="8"/>
        <v>201.98768780487805</v>
      </c>
      <c r="H20" s="9">
        <f t="shared" si="9"/>
        <v>201.98768780487805</v>
      </c>
      <c r="K20" s="1" t="str">
        <f t="shared" si="3"/>
        <v>16 Республика Татарстан (Татарстан)</v>
      </c>
      <c r="L20" s="289">
        <v>28160</v>
      </c>
      <c r="M20" s="10">
        <f t="shared" si="10"/>
        <v>171.70731707317074</v>
      </c>
      <c r="N20" s="9">
        <f t="shared" si="4"/>
        <v>243.33401007356184</v>
      </c>
      <c r="O20" s="261">
        <f t="shared" si="11"/>
        <v>30634.000405192703</v>
      </c>
      <c r="P20" s="10">
        <f t="shared" si="12"/>
        <v>186.79268539751646</v>
      </c>
      <c r="R20" s="9">
        <f t="shared" si="13"/>
        <v>243.33401007356184</v>
      </c>
      <c r="S20" s="9">
        <f t="shared" si="14"/>
        <v>243.33401007356184</v>
      </c>
      <c r="U20" s="1" t="s">
        <v>203</v>
      </c>
      <c r="W20" s="9">
        <f t="shared" si="15"/>
        <v>38075.840000000004</v>
      </c>
      <c r="X20" s="9">
        <f t="shared" si="16"/>
        <v>186.79268539751646</v>
      </c>
    </row>
    <row r="21" spans="1:24" x14ac:dyDescent="0.25">
      <c r="A21" s="7">
        <v>17</v>
      </c>
      <c r="B21" s="7">
        <v>17</v>
      </c>
      <c r="C21" s="16" t="s">
        <v>114</v>
      </c>
      <c r="D21" s="283">
        <v>66061.600000000006</v>
      </c>
      <c r="E21" s="9">
        <f t="shared" si="2"/>
        <v>52849.280000000006</v>
      </c>
      <c r="F21" s="9">
        <f t="shared" si="7"/>
        <v>214.83447154471548</v>
      </c>
      <c r="G21" s="9">
        <f t="shared" si="8"/>
        <v>280.3589853658537</v>
      </c>
      <c r="H21" s="9">
        <f t="shared" si="9"/>
        <v>272.91399756097564</v>
      </c>
      <c r="K21" s="1" t="str">
        <f t="shared" si="3"/>
        <v>17 Республика Тыва</v>
      </c>
      <c r="L21" s="289">
        <v>27093</v>
      </c>
      <c r="M21" s="10">
        <f t="shared" si="10"/>
        <v>165.20121951219511</v>
      </c>
      <c r="N21" s="9">
        <f t="shared" si="4"/>
        <v>234.11393234811831</v>
      </c>
      <c r="O21" s="261">
        <f t="shared" si="11"/>
        <v>29473.258983589698</v>
      </c>
      <c r="P21" s="10">
        <f t="shared" si="12"/>
        <v>179.7149938023762</v>
      </c>
      <c r="R21" s="9">
        <f t="shared" si="13"/>
        <v>280.3589853658537</v>
      </c>
      <c r="S21" s="9">
        <f t="shared" si="14"/>
        <v>272.91399756097564</v>
      </c>
      <c r="U21" s="1" t="s">
        <v>204</v>
      </c>
      <c r="W21" s="9">
        <f t="shared" si="15"/>
        <v>52849.280000000006</v>
      </c>
      <c r="X21" s="9">
        <f t="shared" si="16"/>
        <v>214.83447154471548</v>
      </c>
    </row>
    <row r="22" spans="1:24" x14ac:dyDescent="0.25">
      <c r="A22" s="7">
        <v>18</v>
      </c>
      <c r="B22" s="8" t="s">
        <v>167</v>
      </c>
      <c r="C22" s="16" t="s">
        <v>101</v>
      </c>
      <c r="D22" s="283">
        <v>52942.7</v>
      </c>
      <c r="E22" s="9">
        <f t="shared" si="2"/>
        <v>42354.16</v>
      </c>
      <c r="F22" s="9">
        <f t="shared" si="7"/>
        <v>172.17138211382115</v>
      </c>
      <c r="G22" s="9">
        <f t="shared" si="8"/>
        <v>224.6836536585366</v>
      </c>
      <c r="H22" s="9">
        <f t="shared" si="9"/>
        <v>223.63812926829269</v>
      </c>
      <c r="K22" s="1" t="str">
        <f t="shared" si="3"/>
        <v>18 Удмуртская Республика</v>
      </c>
      <c r="L22" s="289">
        <v>31157</v>
      </c>
      <c r="M22" s="10">
        <f t="shared" si="10"/>
        <v>189.98170731707316</v>
      </c>
      <c r="N22" s="9">
        <f t="shared" si="4"/>
        <v>269.23145425646186</v>
      </c>
      <c r="O22" s="261">
        <f t="shared" si="11"/>
        <v>33894.302223884551</v>
      </c>
      <c r="P22" s="10">
        <f t="shared" si="12"/>
        <v>206.67257453588141</v>
      </c>
      <c r="R22" s="9">
        <f t="shared" si="13"/>
        <v>269.23145425646186</v>
      </c>
      <c r="S22" s="9">
        <f t="shared" si="14"/>
        <v>269.23145425646186</v>
      </c>
      <c r="U22" s="1" t="s">
        <v>205</v>
      </c>
      <c r="W22" s="9">
        <f t="shared" si="15"/>
        <v>42354.16</v>
      </c>
      <c r="X22" s="9">
        <f t="shared" si="16"/>
        <v>206.67257453588141</v>
      </c>
    </row>
    <row r="23" spans="1:24" x14ac:dyDescent="0.25">
      <c r="A23" s="7">
        <v>19</v>
      </c>
      <c r="B23" s="7">
        <v>19</v>
      </c>
      <c r="C23" s="16" t="s">
        <v>115</v>
      </c>
      <c r="D23" s="283">
        <v>60759</v>
      </c>
      <c r="E23" s="9">
        <f t="shared" si="2"/>
        <v>48607.200000000004</v>
      </c>
      <c r="F23" s="9">
        <f t="shared" si="7"/>
        <v>197.59024390243906</v>
      </c>
      <c r="G23" s="9">
        <f t="shared" si="8"/>
        <v>257.85526829268298</v>
      </c>
      <c r="H23" s="9">
        <f t="shared" si="9"/>
        <v>252.99691463414638</v>
      </c>
      <c r="K23" s="1" t="str">
        <f t="shared" si="3"/>
        <v>19 Республика Хакасия</v>
      </c>
      <c r="L23" s="289">
        <v>27093</v>
      </c>
      <c r="M23" s="10">
        <f t="shared" si="10"/>
        <v>165.20121951219511</v>
      </c>
      <c r="N23" s="9">
        <f t="shared" si="4"/>
        <v>234.11393234811831</v>
      </c>
      <c r="O23" s="261">
        <f t="shared" si="11"/>
        <v>29473.258983589698</v>
      </c>
      <c r="P23" s="10">
        <f t="shared" si="12"/>
        <v>179.7149938023762</v>
      </c>
      <c r="R23" s="9">
        <f t="shared" si="13"/>
        <v>257.85526829268298</v>
      </c>
      <c r="S23" s="9">
        <f t="shared" si="14"/>
        <v>252.99691463414638</v>
      </c>
      <c r="U23" s="1" t="s">
        <v>206</v>
      </c>
      <c r="W23" s="9">
        <f t="shared" si="15"/>
        <v>48607.200000000004</v>
      </c>
      <c r="X23" s="9">
        <f t="shared" si="16"/>
        <v>197.59024390243906</v>
      </c>
    </row>
    <row r="24" spans="1:24" x14ac:dyDescent="0.25">
      <c r="A24" s="7">
        <v>20</v>
      </c>
      <c r="B24" s="8" t="s">
        <v>168</v>
      </c>
      <c r="C24" s="16" t="s">
        <v>142</v>
      </c>
      <c r="D24" s="283">
        <v>47143.1</v>
      </c>
      <c r="E24" s="9">
        <f t="shared" si="2"/>
        <v>37714.480000000003</v>
      </c>
      <c r="F24" s="9">
        <f t="shared" si="7"/>
        <v>153.31089430894309</v>
      </c>
      <c r="G24" s="9">
        <f t="shared" si="8"/>
        <v>200.07071707317073</v>
      </c>
      <c r="H24" s="9">
        <f t="shared" si="9"/>
        <v>200.07071707317073</v>
      </c>
      <c r="K24" s="1" t="str">
        <f t="shared" si="3"/>
        <v>20 Чеченская Республика</v>
      </c>
      <c r="L24" s="289">
        <v>27093</v>
      </c>
      <c r="M24" s="10">
        <f t="shared" si="10"/>
        <v>165.20121951219511</v>
      </c>
      <c r="N24" s="9">
        <f t="shared" si="4"/>
        <v>234.11393234811831</v>
      </c>
      <c r="O24" s="261">
        <f t="shared" si="11"/>
        <v>29473.258983589698</v>
      </c>
      <c r="P24" s="10">
        <f t="shared" si="12"/>
        <v>179.7149938023762</v>
      </c>
      <c r="R24" s="9">
        <f t="shared" si="13"/>
        <v>234.11393234811831</v>
      </c>
      <c r="S24" s="9">
        <f t="shared" si="14"/>
        <v>234.11393234811831</v>
      </c>
      <c r="U24" s="1" t="s">
        <v>207</v>
      </c>
      <c r="W24" s="9">
        <f t="shared" si="15"/>
        <v>37714.480000000003</v>
      </c>
      <c r="X24" s="9">
        <f t="shared" si="16"/>
        <v>179.7149938023762</v>
      </c>
    </row>
    <row r="25" spans="1:24" x14ac:dyDescent="0.25">
      <c r="A25" s="7">
        <v>21</v>
      </c>
      <c r="B25" s="8" t="s">
        <v>169</v>
      </c>
      <c r="C25" s="16" t="s">
        <v>145</v>
      </c>
      <c r="D25" s="283">
        <v>49363.6</v>
      </c>
      <c r="E25" s="9">
        <f t="shared" si="2"/>
        <v>39490.880000000005</v>
      </c>
      <c r="F25" s="9">
        <f t="shared" si="7"/>
        <v>160.53203252032523</v>
      </c>
      <c r="G25" s="9">
        <f t="shared" si="8"/>
        <v>209.49430243902441</v>
      </c>
      <c r="H25" s="9">
        <f t="shared" si="9"/>
        <v>209.49430243902441</v>
      </c>
      <c r="K25" s="1" t="str">
        <f t="shared" si="3"/>
        <v>21 Чувашская Республика - Чувашия</v>
      </c>
      <c r="L25" s="289">
        <v>27093</v>
      </c>
      <c r="M25" s="10">
        <f t="shared" si="10"/>
        <v>165.20121951219511</v>
      </c>
      <c r="N25" s="9">
        <f t="shared" si="4"/>
        <v>234.11393234811831</v>
      </c>
      <c r="O25" s="261">
        <f t="shared" si="11"/>
        <v>29473.258983589698</v>
      </c>
      <c r="P25" s="10">
        <f t="shared" si="12"/>
        <v>179.7149938023762</v>
      </c>
      <c r="R25" s="9">
        <f t="shared" si="13"/>
        <v>234.11393234811831</v>
      </c>
      <c r="S25" s="9">
        <f t="shared" si="14"/>
        <v>234.11393234811831</v>
      </c>
      <c r="U25" s="1" t="s">
        <v>217</v>
      </c>
      <c r="W25" s="9">
        <f t="shared" si="15"/>
        <v>39490.880000000005</v>
      </c>
      <c r="X25" s="9">
        <f t="shared" si="16"/>
        <v>179.7149938023762</v>
      </c>
    </row>
    <row r="26" spans="1:24" x14ac:dyDescent="0.25">
      <c r="A26" s="7">
        <v>22</v>
      </c>
      <c r="B26" s="7">
        <v>22</v>
      </c>
      <c r="C26" s="16" t="s">
        <v>116</v>
      </c>
      <c r="D26" s="283">
        <v>41467.5</v>
      </c>
      <c r="E26" s="9">
        <f t="shared" si="2"/>
        <v>33174</v>
      </c>
      <c r="F26" s="9">
        <f t="shared" si="7"/>
        <v>134.85365853658536</v>
      </c>
      <c r="G26" s="9">
        <f t="shared" si="8"/>
        <v>175.98402439024389</v>
      </c>
      <c r="H26" s="9">
        <f t="shared" si="9"/>
        <v>175.98402439024389</v>
      </c>
      <c r="K26" s="1" t="str">
        <f t="shared" si="3"/>
        <v>22 Алтайский край</v>
      </c>
      <c r="L26" s="289">
        <v>28475</v>
      </c>
      <c r="M26" s="10">
        <f t="shared" si="10"/>
        <v>173.6280487804878</v>
      </c>
      <c r="N26" s="9">
        <f t="shared" si="4"/>
        <v>246.05596366635913</v>
      </c>
      <c r="O26" s="261">
        <f t="shared" si="11"/>
        <v>30976.674770520673</v>
      </c>
      <c r="P26" s="10">
        <f t="shared" si="12"/>
        <v>188.88216323488214</v>
      </c>
      <c r="R26" s="9">
        <f t="shared" si="13"/>
        <v>246.05596366635913</v>
      </c>
      <c r="S26" s="9">
        <f t="shared" si="14"/>
        <v>246.05596366635913</v>
      </c>
      <c r="U26" s="1" t="s">
        <v>208</v>
      </c>
      <c r="W26" s="9">
        <f t="shared" si="15"/>
        <v>33174</v>
      </c>
      <c r="X26" s="9">
        <f t="shared" si="16"/>
        <v>188.88216323488214</v>
      </c>
    </row>
    <row r="27" spans="1:24" x14ac:dyDescent="0.25">
      <c r="A27" s="7">
        <v>23</v>
      </c>
      <c r="B27" s="7">
        <v>23</v>
      </c>
      <c r="C27" s="16" t="s">
        <v>94</v>
      </c>
      <c r="D27" s="283">
        <v>55968.5</v>
      </c>
      <c r="E27" s="9">
        <f t="shared" si="2"/>
        <v>44774.8</v>
      </c>
      <c r="F27" s="9">
        <f t="shared" si="7"/>
        <v>182.01138211382116</v>
      </c>
      <c r="G27" s="9">
        <f t="shared" si="8"/>
        <v>237.52485365853659</v>
      </c>
      <c r="H27" s="9">
        <f t="shared" si="9"/>
        <v>235.0033292682927</v>
      </c>
      <c r="K27" s="1" t="str">
        <f t="shared" si="3"/>
        <v>23 Краснодарский край</v>
      </c>
      <c r="L27" s="289">
        <v>28448</v>
      </c>
      <c r="M27" s="10">
        <f t="shared" si="10"/>
        <v>173.46341463414635</v>
      </c>
      <c r="N27" s="9">
        <f t="shared" si="4"/>
        <v>245.82265335840512</v>
      </c>
      <c r="O27" s="261">
        <f t="shared" si="11"/>
        <v>30947.30268206399</v>
      </c>
      <c r="P27" s="10">
        <f t="shared" si="12"/>
        <v>188.70306513453653</v>
      </c>
      <c r="R27" s="9">
        <f t="shared" si="13"/>
        <v>245.82265335840512</v>
      </c>
      <c r="S27" s="9">
        <f t="shared" si="14"/>
        <v>245.82265335840512</v>
      </c>
      <c r="U27" s="1" t="s">
        <v>209</v>
      </c>
      <c r="W27" s="9">
        <f t="shared" si="15"/>
        <v>44774.8</v>
      </c>
      <c r="X27" s="9">
        <f t="shared" si="16"/>
        <v>188.70306513453653</v>
      </c>
    </row>
    <row r="28" spans="1:24" x14ac:dyDescent="0.25">
      <c r="A28" s="7">
        <v>24</v>
      </c>
      <c r="B28" s="11">
        <v>24</v>
      </c>
      <c r="C28" s="16" t="s">
        <v>117</v>
      </c>
      <c r="D28" s="283">
        <v>80090</v>
      </c>
      <c r="E28" s="9">
        <f t="shared" si="2"/>
        <v>64072</v>
      </c>
      <c r="F28" s="9">
        <f t="shared" si="7"/>
        <v>260.45528455284551</v>
      </c>
      <c r="G28" s="9">
        <f t="shared" si="8"/>
        <v>339.8941463414634</v>
      </c>
      <c r="H28" s="9">
        <f t="shared" si="9"/>
        <v>325.60603658536581</v>
      </c>
      <c r="K28" s="1" t="str">
        <f t="shared" si="3"/>
        <v>24 Красноярский край</v>
      </c>
      <c r="L28" s="289">
        <v>27093</v>
      </c>
      <c r="M28" s="10">
        <f t="shared" si="10"/>
        <v>165.20121951219511</v>
      </c>
      <c r="N28" s="9">
        <f t="shared" si="4"/>
        <v>234.11393234811831</v>
      </c>
      <c r="O28" s="261">
        <f t="shared" si="11"/>
        <v>29473.258983589698</v>
      </c>
      <c r="P28" s="10">
        <f t="shared" si="12"/>
        <v>179.7149938023762</v>
      </c>
      <c r="R28" s="9">
        <f t="shared" si="13"/>
        <v>339.8941463414634</v>
      </c>
      <c r="S28" s="9">
        <f t="shared" si="14"/>
        <v>325.60603658536581</v>
      </c>
      <c r="U28" s="1" t="s">
        <v>210</v>
      </c>
      <c r="W28" s="9">
        <f t="shared" si="15"/>
        <v>64072</v>
      </c>
      <c r="X28" s="9">
        <f t="shared" si="16"/>
        <v>260.45528455284551</v>
      </c>
    </row>
    <row r="29" spans="1:24" x14ac:dyDescent="0.25">
      <c r="A29" s="7">
        <v>25</v>
      </c>
      <c r="B29" s="7">
        <v>25</v>
      </c>
      <c r="C29" s="16" t="s">
        <v>126</v>
      </c>
      <c r="D29" s="283">
        <v>74490.8</v>
      </c>
      <c r="E29" s="9">
        <f t="shared" si="2"/>
        <v>59592.640000000007</v>
      </c>
      <c r="F29" s="9">
        <f t="shared" si="7"/>
        <v>242.24650406504068</v>
      </c>
      <c r="G29" s="9">
        <f t="shared" si="8"/>
        <v>316.13168780487808</v>
      </c>
      <c r="H29" s="9">
        <f t="shared" si="9"/>
        <v>304.57489512195127</v>
      </c>
      <c r="K29" s="1" t="str">
        <f t="shared" si="3"/>
        <v>25 Приморский край</v>
      </c>
      <c r="L29" s="289">
        <v>27093</v>
      </c>
      <c r="M29" s="10">
        <f t="shared" si="10"/>
        <v>165.20121951219511</v>
      </c>
      <c r="N29" s="9">
        <f t="shared" si="4"/>
        <v>234.11393234811831</v>
      </c>
      <c r="O29" s="261">
        <f t="shared" si="11"/>
        <v>29473.258983589698</v>
      </c>
      <c r="P29" s="10">
        <f t="shared" si="12"/>
        <v>179.7149938023762</v>
      </c>
      <c r="R29" s="9">
        <f t="shared" si="13"/>
        <v>316.13168780487808</v>
      </c>
      <c r="S29" s="9">
        <f t="shared" si="14"/>
        <v>304.57489512195127</v>
      </c>
      <c r="U29" s="1" t="s">
        <v>211</v>
      </c>
      <c r="W29" s="9">
        <f t="shared" si="15"/>
        <v>59592.640000000007</v>
      </c>
      <c r="X29" s="9">
        <f t="shared" si="16"/>
        <v>242.24650406504068</v>
      </c>
    </row>
    <row r="30" spans="1:24" x14ac:dyDescent="0.25">
      <c r="A30" s="7">
        <v>26</v>
      </c>
      <c r="B30" s="8" t="s">
        <v>170</v>
      </c>
      <c r="C30" s="16" t="s">
        <v>143</v>
      </c>
      <c r="D30" s="283">
        <v>46560.6</v>
      </c>
      <c r="E30" s="9">
        <f t="shared" si="2"/>
        <v>37248.480000000003</v>
      </c>
      <c r="F30" s="9">
        <f t="shared" si="7"/>
        <v>151.41658536585368</v>
      </c>
      <c r="G30" s="9">
        <f t="shared" si="8"/>
        <v>197.59864390243905</v>
      </c>
      <c r="H30" s="9">
        <f t="shared" si="9"/>
        <v>197.59864390243905</v>
      </c>
      <c r="K30" s="1" t="str">
        <f t="shared" si="3"/>
        <v>26 Ставропольский край</v>
      </c>
      <c r="L30" s="289">
        <v>27869</v>
      </c>
      <c r="M30" s="10">
        <f t="shared" si="10"/>
        <v>169.9329268292683</v>
      </c>
      <c r="N30" s="9">
        <f t="shared" si="4"/>
        <v>240.81944342116813</v>
      </c>
      <c r="O30" s="261">
        <f t="shared" si="11"/>
        <v>30317.434562937335</v>
      </c>
      <c r="P30" s="10">
        <f t="shared" si="12"/>
        <v>184.86240587156911</v>
      </c>
      <c r="R30" s="9">
        <f t="shared" si="13"/>
        <v>240.81944342116813</v>
      </c>
      <c r="S30" s="9">
        <f t="shared" si="14"/>
        <v>240.81944342116813</v>
      </c>
      <c r="U30" s="1" t="s">
        <v>212</v>
      </c>
      <c r="W30" s="9">
        <f t="shared" si="15"/>
        <v>37248.480000000003</v>
      </c>
      <c r="X30" s="9">
        <f t="shared" si="16"/>
        <v>184.86240587156911</v>
      </c>
    </row>
    <row r="31" spans="1:24" x14ac:dyDescent="0.25">
      <c r="A31" s="7">
        <v>27</v>
      </c>
      <c r="B31" s="7">
        <v>27</v>
      </c>
      <c r="C31" s="16" t="s">
        <v>127</v>
      </c>
      <c r="D31" s="283">
        <v>66874.5</v>
      </c>
      <c r="E31" s="9">
        <f t="shared" si="2"/>
        <v>53499.600000000006</v>
      </c>
      <c r="F31" s="9">
        <f t="shared" si="7"/>
        <v>217.47804878048782</v>
      </c>
      <c r="G31" s="9">
        <f t="shared" si="8"/>
        <v>283.80885365853658</v>
      </c>
      <c r="H31" s="9">
        <f t="shared" si="9"/>
        <v>275.9673292682927</v>
      </c>
      <c r="K31" s="1" t="str">
        <f t="shared" si="3"/>
        <v>27 Хабаровский край</v>
      </c>
      <c r="L31" s="289">
        <v>27093</v>
      </c>
      <c r="M31" s="10">
        <f t="shared" si="10"/>
        <v>165.20121951219511</v>
      </c>
      <c r="N31" s="9">
        <f t="shared" si="4"/>
        <v>234.11393234811831</v>
      </c>
      <c r="O31" s="261">
        <f t="shared" si="11"/>
        <v>29473.258983589698</v>
      </c>
      <c r="P31" s="10">
        <f t="shared" si="12"/>
        <v>179.7149938023762</v>
      </c>
      <c r="R31" s="9">
        <f t="shared" si="13"/>
        <v>283.80885365853658</v>
      </c>
      <c r="S31" s="9">
        <f t="shared" si="14"/>
        <v>275.9673292682927</v>
      </c>
      <c r="W31" s="9">
        <f t="shared" si="15"/>
        <v>53499.600000000006</v>
      </c>
      <c r="X31" s="9">
        <f t="shared" si="16"/>
        <v>217.47804878048782</v>
      </c>
    </row>
    <row r="32" spans="1:24" x14ac:dyDescent="0.25">
      <c r="A32" s="7">
        <v>28</v>
      </c>
      <c r="B32" s="7">
        <v>28</v>
      </c>
      <c r="C32" s="16" t="s">
        <v>128</v>
      </c>
      <c r="D32" s="283">
        <v>58467.4</v>
      </c>
      <c r="E32" s="9">
        <f t="shared" si="2"/>
        <v>46773.920000000006</v>
      </c>
      <c r="F32" s="9">
        <f t="shared" si="7"/>
        <v>190.13788617886181</v>
      </c>
      <c r="G32" s="9">
        <f t="shared" si="8"/>
        <v>248.12994146341464</v>
      </c>
      <c r="H32" s="9">
        <f t="shared" si="9"/>
        <v>244.38944146341464</v>
      </c>
      <c r="K32" s="1" t="str">
        <f t="shared" si="3"/>
        <v>28 Амурская область</v>
      </c>
      <c r="L32" s="289">
        <v>27093</v>
      </c>
      <c r="M32" s="10">
        <f t="shared" si="10"/>
        <v>165.20121951219511</v>
      </c>
      <c r="N32" s="9">
        <f t="shared" si="4"/>
        <v>234.11393234811831</v>
      </c>
      <c r="O32" s="261">
        <f t="shared" si="11"/>
        <v>29473.258983589698</v>
      </c>
      <c r="P32" s="10">
        <f t="shared" si="12"/>
        <v>179.7149938023762</v>
      </c>
      <c r="R32" s="9">
        <f t="shared" si="13"/>
        <v>248.12994146341464</v>
      </c>
      <c r="S32" s="9">
        <f t="shared" si="14"/>
        <v>244.38944146341464</v>
      </c>
      <c r="W32" s="9">
        <f t="shared" si="15"/>
        <v>46773.920000000006</v>
      </c>
      <c r="X32" s="9">
        <f t="shared" si="16"/>
        <v>190.13788617886181</v>
      </c>
    </row>
    <row r="33" spans="1:24" x14ac:dyDescent="0.25">
      <c r="A33" s="7">
        <v>29</v>
      </c>
      <c r="B33" s="7">
        <v>29</v>
      </c>
      <c r="C33" s="16" t="s">
        <v>85</v>
      </c>
      <c r="D33" s="283">
        <v>58119.9</v>
      </c>
      <c r="E33" s="9">
        <f t="shared" si="2"/>
        <v>46495.920000000006</v>
      </c>
      <c r="F33" s="9">
        <f t="shared" si="7"/>
        <v>189.0078048780488</v>
      </c>
      <c r="G33" s="9">
        <f t="shared" si="8"/>
        <v>246.65518536585367</v>
      </c>
      <c r="H33" s="9">
        <f t="shared" si="9"/>
        <v>243.08419756097564</v>
      </c>
      <c r="K33" s="1" t="str">
        <f t="shared" si="3"/>
        <v>29 Архангельская область</v>
      </c>
      <c r="L33" s="289">
        <v>27093</v>
      </c>
      <c r="M33" s="10">
        <f t="shared" si="10"/>
        <v>165.20121951219511</v>
      </c>
      <c r="N33" s="9">
        <f t="shared" si="4"/>
        <v>234.11393234811831</v>
      </c>
      <c r="O33" s="261">
        <f t="shared" si="11"/>
        <v>29473.258983589698</v>
      </c>
      <c r="P33" s="10">
        <f t="shared" si="12"/>
        <v>179.7149938023762</v>
      </c>
      <c r="R33" s="9">
        <f t="shared" si="13"/>
        <v>246.65518536585367</v>
      </c>
      <c r="S33" s="9">
        <f t="shared" si="14"/>
        <v>243.08419756097564</v>
      </c>
      <c r="W33" s="9">
        <f t="shared" si="15"/>
        <v>46495.920000000006</v>
      </c>
      <c r="X33" s="9">
        <f t="shared" si="16"/>
        <v>189.0078048780488</v>
      </c>
    </row>
    <row r="34" spans="1:24" x14ac:dyDescent="0.25">
      <c r="A34" s="7">
        <v>30</v>
      </c>
      <c r="B34" s="7">
        <v>30</v>
      </c>
      <c r="C34" s="16" t="s">
        <v>95</v>
      </c>
      <c r="D34" s="283">
        <v>42532.7</v>
      </c>
      <c r="E34" s="9">
        <f t="shared" si="2"/>
        <v>34026.159999999996</v>
      </c>
      <c r="F34" s="9">
        <f t="shared" si="7"/>
        <v>138.31772357723577</v>
      </c>
      <c r="G34" s="9">
        <f t="shared" si="8"/>
        <v>180.50462926829266</v>
      </c>
      <c r="H34" s="9">
        <f t="shared" si="9"/>
        <v>180.50462926829266</v>
      </c>
      <c r="K34" s="1" t="str">
        <f t="shared" si="3"/>
        <v>30 Астраханская область</v>
      </c>
      <c r="L34" s="289">
        <v>27093</v>
      </c>
      <c r="M34" s="10">
        <f t="shared" si="10"/>
        <v>165.20121951219511</v>
      </c>
      <c r="N34" s="9">
        <f t="shared" si="4"/>
        <v>234.11393234811831</v>
      </c>
      <c r="O34" s="261">
        <f t="shared" si="11"/>
        <v>29473.258983589698</v>
      </c>
      <c r="P34" s="10">
        <f t="shared" si="12"/>
        <v>179.7149938023762</v>
      </c>
      <c r="R34" s="9">
        <f t="shared" si="13"/>
        <v>234.11393234811831</v>
      </c>
      <c r="S34" s="9">
        <f t="shared" si="14"/>
        <v>234.11393234811831</v>
      </c>
      <c r="W34" s="9">
        <f t="shared" si="15"/>
        <v>34026.159999999996</v>
      </c>
      <c r="X34" s="9">
        <f t="shared" si="16"/>
        <v>179.7149938023762</v>
      </c>
    </row>
    <row r="35" spans="1:24" x14ac:dyDescent="0.25">
      <c r="A35" s="7">
        <v>31</v>
      </c>
      <c r="B35" s="7">
        <v>31</v>
      </c>
      <c r="C35" s="13" t="s">
        <v>67</v>
      </c>
      <c r="D35" s="283">
        <v>51304.3</v>
      </c>
      <c r="E35" s="9">
        <f t="shared" si="2"/>
        <v>41043.440000000002</v>
      </c>
      <c r="F35" s="9">
        <f t="shared" si="7"/>
        <v>166.84325203252033</v>
      </c>
      <c r="G35" s="9">
        <f t="shared" si="8"/>
        <v>217.73044390243902</v>
      </c>
      <c r="H35" s="9">
        <f t="shared" si="9"/>
        <v>217.48413902439023</v>
      </c>
      <c r="K35" s="1" t="str">
        <f t="shared" si="3"/>
        <v>31 Белгородская область</v>
      </c>
      <c r="L35" s="289">
        <v>27093</v>
      </c>
      <c r="M35" s="10">
        <f t="shared" si="10"/>
        <v>165.20121951219511</v>
      </c>
      <c r="N35" s="9">
        <f t="shared" si="4"/>
        <v>234.11393234811831</v>
      </c>
      <c r="O35" s="261">
        <f t="shared" si="11"/>
        <v>29473.258983589698</v>
      </c>
      <c r="P35" s="10">
        <f t="shared" si="12"/>
        <v>179.7149938023762</v>
      </c>
      <c r="R35" s="9">
        <f t="shared" si="13"/>
        <v>234.11393234811831</v>
      </c>
      <c r="S35" s="9">
        <f t="shared" si="14"/>
        <v>234.11393234811831</v>
      </c>
      <c r="W35" s="9">
        <f t="shared" si="15"/>
        <v>41043.440000000002</v>
      </c>
      <c r="X35" s="9">
        <f t="shared" si="16"/>
        <v>179.7149938023762</v>
      </c>
    </row>
    <row r="36" spans="1:24" x14ac:dyDescent="0.25">
      <c r="A36" s="7">
        <v>32</v>
      </c>
      <c r="B36" s="7">
        <v>32</v>
      </c>
      <c r="C36" s="13" t="s">
        <v>68</v>
      </c>
      <c r="D36" s="283">
        <v>47075.8</v>
      </c>
      <c r="E36" s="9">
        <f t="shared" si="2"/>
        <v>37660.640000000007</v>
      </c>
      <c r="F36" s="9">
        <f t="shared" si="7"/>
        <v>153.09203252032523</v>
      </c>
      <c r="G36" s="9">
        <f t="shared" si="8"/>
        <v>199.78510243902443</v>
      </c>
      <c r="H36" s="9">
        <f t="shared" si="9"/>
        <v>199.78510243902443</v>
      </c>
      <c r="K36" s="1" t="str">
        <f t="shared" si="3"/>
        <v>32 Брянская область</v>
      </c>
      <c r="L36" s="289">
        <v>27093</v>
      </c>
      <c r="M36" s="10">
        <f t="shared" si="10"/>
        <v>165.20121951219511</v>
      </c>
      <c r="N36" s="9">
        <f t="shared" si="4"/>
        <v>234.11393234811831</v>
      </c>
      <c r="O36" s="261">
        <f t="shared" si="11"/>
        <v>29473.258983589698</v>
      </c>
      <c r="P36" s="10">
        <f t="shared" si="12"/>
        <v>179.7149938023762</v>
      </c>
      <c r="R36" s="9">
        <f t="shared" si="13"/>
        <v>234.11393234811831</v>
      </c>
      <c r="S36" s="9">
        <f t="shared" si="14"/>
        <v>234.11393234811831</v>
      </c>
      <c r="W36" s="9">
        <f t="shared" si="15"/>
        <v>37660.640000000007</v>
      </c>
      <c r="X36" s="9">
        <f t="shared" si="16"/>
        <v>179.7149938023762</v>
      </c>
    </row>
    <row r="37" spans="1:24" x14ac:dyDescent="0.25">
      <c r="A37" s="7">
        <v>33</v>
      </c>
      <c r="B37" s="7">
        <v>33</v>
      </c>
      <c r="C37" s="13" t="s">
        <v>69</v>
      </c>
      <c r="D37" s="283">
        <v>51448.7</v>
      </c>
      <c r="E37" s="9">
        <f t="shared" ref="E37:E68" si="17">D37*0.8</f>
        <v>41158.959999999999</v>
      </c>
      <c r="F37" s="9">
        <f t="shared" si="7"/>
        <v>167.31284552845528</v>
      </c>
      <c r="G37" s="9">
        <f t="shared" si="8"/>
        <v>218.34326341463412</v>
      </c>
      <c r="H37" s="9">
        <f t="shared" si="9"/>
        <v>218.02651951219511</v>
      </c>
      <c r="K37" s="1" t="str">
        <f t="shared" ref="K37:K68" si="18">CONCATENATE(B37," ",C37)</f>
        <v>33 Владимирская область</v>
      </c>
      <c r="L37" s="289">
        <v>27093</v>
      </c>
      <c r="M37" s="10">
        <f t="shared" si="10"/>
        <v>165.20121951219511</v>
      </c>
      <c r="N37" s="9">
        <f t="shared" si="4"/>
        <v>234.11393234811831</v>
      </c>
      <c r="O37" s="261">
        <f t="shared" si="11"/>
        <v>29473.258983589698</v>
      </c>
      <c r="P37" s="10">
        <f t="shared" si="12"/>
        <v>179.7149938023762</v>
      </c>
      <c r="R37" s="9">
        <f t="shared" si="13"/>
        <v>234.11393234811831</v>
      </c>
      <c r="S37" s="9">
        <f t="shared" si="14"/>
        <v>234.11393234811831</v>
      </c>
      <c r="W37" s="9">
        <f t="shared" si="15"/>
        <v>41158.959999999999</v>
      </c>
      <c r="X37" s="9">
        <f t="shared" si="16"/>
        <v>179.7149938023762</v>
      </c>
    </row>
    <row r="38" spans="1:24" x14ac:dyDescent="0.25">
      <c r="A38" s="7">
        <v>34</v>
      </c>
      <c r="B38" s="7">
        <v>34</v>
      </c>
      <c r="C38" s="16" t="s">
        <v>96</v>
      </c>
      <c r="D38" s="283">
        <v>41600.5</v>
      </c>
      <c r="E38" s="9">
        <f t="shared" si="17"/>
        <v>33280.400000000001</v>
      </c>
      <c r="F38" s="9">
        <f t="shared" si="7"/>
        <v>135.28617886178861</v>
      </c>
      <c r="G38" s="9">
        <f t="shared" si="8"/>
        <v>176.54846341463414</v>
      </c>
      <c r="H38" s="9">
        <f t="shared" si="9"/>
        <v>176.54846341463414</v>
      </c>
      <c r="K38" s="1" t="str">
        <f t="shared" si="18"/>
        <v>34 Волгоградская область</v>
      </c>
      <c r="L38" s="289">
        <v>29802</v>
      </c>
      <c r="M38" s="10">
        <f>L38/164</f>
        <v>181.71951219512195</v>
      </c>
      <c r="N38" s="9">
        <f t="shared" si="4"/>
        <v>257.52273324617505</v>
      </c>
      <c r="O38" s="261">
        <f t="shared" si="11"/>
        <v>32420.25852541026</v>
      </c>
      <c r="P38" s="10">
        <f t="shared" si="12"/>
        <v>197.68450320372108</v>
      </c>
      <c r="R38" s="9">
        <f t="shared" si="13"/>
        <v>257.52273324617505</v>
      </c>
      <c r="S38" s="9">
        <f t="shared" si="14"/>
        <v>257.52273324617505</v>
      </c>
      <c r="W38" s="9">
        <f t="shared" si="15"/>
        <v>33280.400000000001</v>
      </c>
      <c r="X38" s="9">
        <f t="shared" si="16"/>
        <v>197.68450320372108</v>
      </c>
    </row>
    <row r="39" spans="1:24" x14ac:dyDescent="0.25">
      <c r="A39" s="7">
        <v>35</v>
      </c>
      <c r="B39" s="7">
        <v>35</v>
      </c>
      <c r="C39" s="16" t="s">
        <v>86</v>
      </c>
      <c r="D39" s="283">
        <v>59773.1</v>
      </c>
      <c r="E39" s="9">
        <f t="shared" si="17"/>
        <v>47818.48</v>
      </c>
      <c r="F39" s="9">
        <f t="shared" si="7"/>
        <v>194.38406504065043</v>
      </c>
      <c r="G39" s="9">
        <f t="shared" si="8"/>
        <v>253.6712048780488</v>
      </c>
      <c r="H39" s="9">
        <f t="shared" si="9"/>
        <v>249.2937780487805</v>
      </c>
      <c r="K39" s="1" t="str">
        <f t="shared" si="18"/>
        <v>35 Вологодская область</v>
      </c>
      <c r="L39" s="289">
        <v>27093</v>
      </c>
      <c r="M39" s="10">
        <f t="shared" si="10"/>
        <v>165.20121951219511</v>
      </c>
      <c r="N39" s="9">
        <f t="shared" si="4"/>
        <v>234.11393234811831</v>
      </c>
      <c r="O39" s="261">
        <f t="shared" si="11"/>
        <v>29473.258983589698</v>
      </c>
      <c r="P39" s="10">
        <f t="shared" si="12"/>
        <v>179.7149938023762</v>
      </c>
      <c r="R39" s="9">
        <f t="shared" si="13"/>
        <v>253.6712048780488</v>
      </c>
      <c r="S39" s="9">
        <f t="shared" si="14"/>
        <v>249.2937780487805</v>
      </c>
      <c r="W39" s="9">
        <f t="shared" si="15"/>
        <v>47818.48</v>
      </c>
      <c r="X39" s="9">
        <f t="shared" si="16"/>
        <v>194.38406504065043</v>
      </c>
    </row>
    <row r="40" spans="1:24" x14ac:dyDescent="0.25">
      <c r="A40" s="7">
        <v>36</v>
      </c>
      <c r="B40" s="7">
        <v>36</v>
      </c>
      <c r="C40" s="13" t="s">
        <v>70</v>
      </c>
      <c r="D40" s="283">
        <v>71919.5</v>
      </c>
      <c r="E40" s="9">
        <f t="shared" si="17"/>
        <v>57535.600000000006</v>
      </c>
      <c r="F40" s="9">
        <f t="shared" si="7"/>
        <v>233.88455284552848</v>
      </c>
      <c r="G40" s="9">
        <f t="shared" si="8"/>
        <v>305.21934146341465</v>
      </c>
      <c r="H40" s="9">
        <f t="shared" si="9"/>
        <v>294.91684146341464</v>
      </c>
      <c r="K40" s="1" t="str">
        <f t="shared" si="18"/>
        <v>36 Воронежская область</v>
      </c>
      <c r="L40" s="289">
        <v>27093</v>
      </c>
      <c r="M40" s="10">
        <f t="shared" si="10"/>
        <v>165.20121951219511</v>
      </c>
      <c r="N40" s="9">
        <f t="shared" si="4"/>
        <v>234.11393234811831</v>
      </c>
      <c r="O40" s="261">
        <f t="shared" si="11"/>
        <v>29473.258983589698</v>
      </c>
      <c r="P40" s="10">
        <f t="shared" si="12"/>
        <v>179.7149938023762</v>
      </c>
      <c r="R40" s="9">
        <f t="shared" si="13"/>
        <v>305.21934146341465</v>
      </c>
      <c r="S40" s="9">
        <f t="shared" si="14"/>
        <v>294.91684146341464</v>
      </c>
      <c r="W40" s="9">
        <f t="shared" si="15"/>
        <v>57535.600000000006</v>
      </c>
      <c r="X40" s="9">
        <f t="shared" si="16"/>
        <v>233.88455284552848</v>
      </c>
    </row>
    <row r="41" spans="1:24" x14ac:dyDescent="0.25">
      <c r="A41" s="7">
        <v>37</v>
      </c>
      <c r="B41" s="7">
        <v>37</v>
      </c>
      <c r="C41" s="13" t="s">
        <v>71</v>
      </c>
      <c r="D41" s="283">
        <v>57669.1</v>
      </c>
      <c r="E41" s="9">
        <f t="shared" si="17"/>
        <v>46135.28</v>
      </c>
      <c r="F41" s="9">
        <f t="shared" si="7"/>
        <v>187.54178861788617</v>
      </c>
      <c r="G41" s="9">
        <f t="shared" si="8"/>
        <v>244.74203414634144</v>
      </c>
      <c r="H41" s="9">
        <f t="shared" si="9"/>
        <v>241.39094878048778</v>
      </c>
      <c r="K41" s="1" t="str">
        <f t="shared" si="18"/>
        <v>37 Ивановская область</v>
      </c>
      <c r="L41" s="289">
        <v>27093</v>
      </c>
      <c r="M41" s="10">
        <f t="shared" si="10"/>
        <v>165.20121951219511</v>
      </c>
      <c r="N41" s="9">
        <f t="shared" si="4"/>
        <v>234.11393234811831</v>
      </c>
      <c r="O41" s="261">
        <f t="shared" si="11"/>
        <v>29473.258983589698</v>
      </c>
      <c r="P41" s="10">
        <f t="shared" si="12"/>
        <v>179.7149938023762</v>
      </c>
      <c r="R41" s="9">
        <f t="shared" si="13"/>
        <v>244.74203414634144</v>
      </c>
      <c r="S41" s="9">
        <f t="shared" si="14"/>
        <v>241.39094878048778</v>
      </c>
      <c r="W41" s="9">
        <f t="shared" si="15"/>
        <v>46135.28</v>
      </c>
      <c r="X41" s="9">
        <f t="shared" si="16"/>
        <v>187.54178861788617</v>
      </c>
    </row>
    <row r="42" spans="1:24" x14ac:dyDescent="0.25">
      <c r="A42" s="7">
        <v>38</v>
      </c>
      <c r="B42" s="14">
        <v>38</v>
      </c>
      <c r="C42" s="16" t="s">
        <v>118</v>
      </c>
      <c r="D42" s="283">
        <v>66463.199999999997</v>
      </c>
      <c r="E42" s="9">
        <f t="shared" si="17"/>
        <v>53170.559999999998</v>
      </c>
      <c r="F42" s="9">
        <f t="shared" si="7"/>
        <v>216.14048780487803</v>
      </c>
      <c r="G42" s="9">
        <f t="shared" si="8"/>
        <v>282.06333658536585</v>
      </c>
      <c r="H42" s="9">
        <f t="shared" si="9"/>
        <v>274.4224463414634</v>
      </c>
      <c r="K42" s="1" t="str">
        <f t="shared" si="18"/>
        <v>38 Иркутская область</v>
      </c>
      <c r="L42" s="289">
        <v>27093</v>
      </c>
      <c r="M42" s="10">
        <f t="shared" si="10"/>
        <v>165.20121951219511</v>
      </c>
      <c r="N42" s="9">
        <f t="shared" si="4"/>
        <v>234.11393234811831</v>
      </c>
      <c r="O42" s="261">
        <f t="shared" si="11"/>
        <v>29473.258983589698</v>
      </c>
      <c r="P42" s="10">
        <f t="shared" si="12"/>
        <v>179.7149938023762</v>
      </c>
      <c r="R42" s="9">
        <f t="shared" si="13"/>
        <v>282.06333658536585</v>
      </c>
      <c r="S42" s="9">
        <f t="shared" si="14"/>
        <v>274.4224463414634</v>
      </c>
      <c r="W42" s="9">
        <f t="shared" si="15"/>
        <v>53170.559999999998</v>
      </c>
      <c r="X42" s="9">
        <f t="shared" si="16"/>
        <v>216.14048780487803</v>
      </c>
    </row>
    <row r="43" spans="1:24" x14ac:dyDescent="0.25">
      <c r="A43" s="7">
        <v>39</v>
      </c>
      <c r="B43" s="7">
        <v>39</v>
      </c>
      <c r="C43" s="16" t="s">
        <v>87</v>
      </c>
      <c r="D43" s="283">
        <v>66176.2</v>
      </c>
      <c r="E43" s="9">
        <f t="shared" si="17"/>
        <v>52940.959999999999</v>
      </c>
      <c r="F43" s="9">
        <f t="shared" si="7"/>
        <v>215.20715447154473</v>
      </c>
      <c r="G43" s="9">
        <f t="shared" si="8"/>
        <v>280.84533658536583</v>
      </c>
      <c r="H43" s="9">
        <f t="shared" si="9"/>
        <v>273.34444634146342</v>
      </c>
      <c r="K43" s="1" t="str">
        <f t="shared" si="18"/>
        <v>39 Калининградская область</v>
      </c>
      <c r="L43" s="289">
        <v>29000</v>
      </c>
      <c r="M43" s="10">
        <f t="shared" si="10"/>
        <v>176.82926829268294</v>
      </c>
      <c r="N43" s="9">
        <f t="shared" si="4"/>
        <v>250.59255298768801</v>
      </c>
      <c r="O43" s="261">
        <f t="shared" si="11"/>
        <v>31547.798712733958</v>
      </c>
      <c r="P43" s="10">
        <f t="shared" si="12"/>
        <v>192.36462629715831</v>
      </c>
      <c r="R43" s="9">
        <f t="shared" si="13"/>
        <v>280.84533658536583</v>
      </c>
      <c r="S43" s="9">
        <f t="shared" si="14"/>
        <v>273.34444634146342</v>
      </c>
      <c r="W43" s="9">
        <f t="shared" si="15"/>
        <v>52940.959999999999</v>
      </c>
      <c r="X43" s="9">
        <f t="shared" si="16"/>
        <v>215.20715447154473</v>
      </c>
    </row>
    <row r="44" spans="1:24" x14ac:dyDescent="0.25">
      <c r="A44" s="7">
        <v>40</v>
      </c>
      <c r="B44" s="7">
        <v>40</v>
      </c>
      <c r="C44" s="13" t="s">
        <v>72</v>
      </c>
      <c r="D44" s="283">
        <v>55577.2</v>
      </c>
      <c r="E44" s="9">
        <f t="shared" si="17"/>
        <v>44461.760000000002</v>
      </c>
      <c r="F44" s="9">
        <f t="shared" si="7"/>
        <v>180.7388617886179</v>
      </c>
      <c r="G44" s="9">
        <f t="shared" si="8"/>
        <v>235.86421463414635</v>
      </c>
      <c r="H44" s="9">
        <f t="shared" si="9"/>
        <v>233.53356829268293</v>
      </c>
      <c r="K44" s="1" t="str">
        <f t="shared" si="18"/>
        <v>40 Калужская область</v>
      </c>
      <c r="L44" s="289">
        <v>27093</v>
      </c>
      <c r="M44" s="10">
        <f t="shared" si="10"/>
        <v>165.20121951219511</v>
      </c>
      <c r="N44" s="9">
        <f t="shared" si="4"/>
        <v>234.11393234811831</v>
      </c>
      <c r="O44" s="261">
        <f t="shared" si="11"/>
        <v>29473.258983589698</v>
      </c>
      <c r="P44" s="10">
        <f t="shared" si="12"/>
        <v>179.7149938023762</v>
      </c>
      <c r="R44" s="9">
        <f t="shared" si="13"/>
        <v>235.86421463414635</v>
      </c>
      <c r="S44" s="9">
        <f t="shared" si="14"/>
        <v>234.11393234811831</v>
      </c>
      <c r="W44" s="9">
        <f t="shared" si="15"/>
        <v>44461.760000000002</v>
      </c>
      <c r="X44" s="9">
        <f t="shared" si="16"/>
        <v>180.7388617886179</v>
      </c>
    </row>
    <row r="45" spans="1:24" x14ac:dyDescent="0.25">
      <c r="A45" s="7">
        <v>41</v>
      </c>
      <c r="B45" s="7">
        <v>41</v>
      </c>
      <c r="C45" s="16" t="s">
        <v>125</v>
      </c>
      <c r="D45" s="283">
        <v>114978.5</v>
      </c>
      <c r="E45" s="9">
        <f t="shared" si="17"/>
        <v>91982.8</v>
      </c>
      <c r="F45" s="9">
        <f t="shared" si="7"/>
        <v>373.9138211382114</v>
      </c>
      <c r="G45" s="9">
        <f t="shared" si="8"/>
        <v>487.95753658536586</v>
      </c>
      <c r="H45" s="9">
        <f t="shared" si="9"/>
        <v>456.65064634146347</v>
      </c>
      <c r="K45" s="1" t="str">
        <f t="shared" si="18"/>
        <v>41 Камчатский край</v>
      </c>
      <c r="L45" s="289">
        <v>27093</v>
      </c>
      <c r="M45" s="10">
        <f t="shared" si="10"/>
        <v>165.20121951219511</v>
      </c>
      <c r="N45" s="9">
        <f t="shared" si="4"/>
        <v>234.11393234811831</v>
      </c>
      <c r="O45" s="261">
        <f t="shared" si="11"/>
        <v>29473.258983589698</v>
      </c>
      <c r="P45" s="10">
        <f t="shared" si="12"/>
        <v>179.7149938023762</v>
      </c>
      <c r="R45" s="9">
        <f t="shared" si="13"/>
        <v>487.95753658536586</v>
      </c>
      <c r="S45" s="9">
        <f t="shared" si="14"/>
        <v>456.65064634146347</v>
      </c>
      <c r="W45" s="9">
        <f t="shared" si="15"/>
        <v>91982.8</v>
      </c>
      <c r="X45" s="9">
        <f t="shared" si="16"/>
        <v>373.9138211382114</v>
      </c>
    </row>
    <row r="46" spans="1:24" x14ac:dyDescent="0.25">
      <c r="A46" s="7">
        <v>42</v>
      </c>
      <c r="B46" s="7">
        <v>42</v>
      </c>
      <c r="C46" s="16" t="s">
        <v>133</v>
      </c>
      <c r="D46" s="283">
        <v>48108.800000000003</v>
      </c>
      <c r="E46" s="9">
        <f t="shared" si="17"/>
        <v>38487.040000000001</v>
      </c>
      <c r="F46" s="9">
        <f t="shared" si="7"/>
        <v>156.45138211382115</v>
      </c>
      <c r="G46" s="9">
        <f t="shared" si="8"/>
        <v>204.1690536585366</v>
      </c>
      <c r="H46" s="9">
        <f t="shared" si="9"/>
        <v>204.1690536585366</v>
      </c>
      <c r="K46" s="1" t="str">
        <f t="shared" si="18"/>
        <v>42 Кемеровская область - Кузбасс</v>
      </c>
      <c r="L46" s="289">
        <v>42265</v>
      </c>
      <c r="M46" s="10">
        <f t="shared" si="10"/>
        <v>257.71341463414632</v>
      </c>
      <c r="N46" s="9">
        <f t="shared" si="4"/>
        <v>365.21704317326322</v>
      </c>
      <c r="O46" s="261">
        <f t="shared" si="11"/>
        <v>45978.196985989685</v>
      </c>
      <c r="P46" s="10">
        <f t="shared" si="12"/>
        <v>280.35485967066882</v>
      </c>
      <c r="R46" s="9">
        <f t="shared" si="13"/>
        <v>365.21704317326322</v>
      </c>
      <c r="S46" s="9">
        <f t="shared" si="14"/>
        <v>365.21704317326322</v>
      </c>
      <c r="W46" s="9">
        <f t="shared" si="15"/>
        <v>45978.196985989685</v>
      </c>
      <c r="X46" s="9">
        <f t="shared" si="16"/>
        <v>280.35485967066882</v>
      </c>
    </row>
    <row r="47" spans="1:24" x14ac:dyDescent="0.25">
      <c r="A47" s="7">
        <v>43</v>
      </c>
      <c r="B47" s="8" t="s">
        <v>171</v>
      </c>
      <c r="C47" s="16" t="s">
        <v>103</v>
      </c>
      <c r="D47" s="283">
        <v>55850</v>
      </c>
      <c r="E47" s="9">
        <f t="shared" si="17"/>
        <v>44680</v>
      </c>
      <c r="F47" s="9">
        <f t="shared" si="7"/>
        <v>181.6260162601626</v>
      </c>
      <c r="G47" s="9">
        <f t="shared" si="8"/>
        <v>237.02195121951218</v>
      </c>
      <c r="H47" s="9">
        <f t="shared" si="9"/>
        <v>234.55823170731708</v>
      </c>
      <c r="K47" s="1" t="str">
        <f t="shared" si="18"/>
        <v>43 Кировская область</v>
      </c>
      <c r="L47" s="289">
        <v>28448</v>
      </c>
      <c r="M47" s="10">
        <f t="shared" si="10"/>
        <v>173.46341463414635</v>
      </c>
      <c r="N47" s="9">
        <f t="shared" si="4"/>
        <v>245.82265335840512</v>
      </c>
      <c r="O47" s="261">
        <f t="shared" si="11"/>
        <v>30947.30268206399</v>
      </c>
      <c r="P47" s="10">
        <f t="shared" si="12"/>
        <v>188.70306513453653</v>
      </c>
      <c r="R47" s="9">
        <f t="shared" si="13"/>
        <v>245.82265335840512</v>
      </c>
      <c r="S47" s="9">
        <f t="shared" si="14"/>
        <v>245.82265335840512</v>
      </c>
      <c r="W47" s="9">
        <f t="shared" si="15"/>
        <v>44680</v>
      </c>
      <c r="X47" s="9">
        <f t="shared" si="16"/>
        <v>188.70306513453653</v>
      </c>
    </row>
    <row r="48" spans="1:24" x14ac:dyDescent="0.25">
      <c r="A48" s="7">
        <v>44</v>
      </c>
      <c r="B48" s="7">
        <v>44</v>
      </c>
      <c r="C48" s="13" t="s">
        <v>73</v>
      </c>
      <c r="D48" s="283">
        <v>45511.6</v>
      </c>
      <c r="E48" s="9">
        <f t="shared" si="17"/>
        <v>36409.279999999999</v>
      </c>
      <c r="F48" s="9">
        <f t="shared" si="7"/>
        <v>148.00520325203252</v>
      </c>
      <c r="G48" s="9">
        <f t="shared" si="8"/>
        <v>193.14679024390242</v>
      </c>
      <c r="H48" s="9">
        <f t="shared" si="9"/>
        <v>193.14679024390242</v>
      </c>
      <c r="K48" s="1" t="str">
        <f t="shared" si="18"/>
        <v>44 Костромская область</v>
      </c>
      <c r="L48" s="289">
        <v>27093</v>
      </c>
      <c r="M48" s="10">
        <f t="shared" si="10"/>
        <v>165.20121951219511</v>
      </c>
      <c r="N48" s="9">
        <f t="shared" si="4"/>
        <v>234.11393234811831</v>
      </c>
      <c r="O48" s="261">
        <f t="shared" si="11"/>
        <v>29473.258983589698</v>
      </c>
      <c r="P48" s="10">
        <f t="shared" si="12"/>
        <v>179.7149938023762</v>
      </c>
      <c r="R48" s="9">
        <f t="shared" si="13"/>
        <v>234.11393234811831</v>
      </c>
      <c r="S48" s="9">
        <f t="shared" si="14"/>
        <v>234.11393234811831</v>
      </c>
      <c r="W48" s="9">
        <f t="shared" si="15"/>
        <v>36409.279999999999</v>
      </c>
      <c r="X48" s="9">
        <f t="shared" si="16"/>
        <v>179.7149938023762</v>
      </c>
    </row>
    <row r="49" spans="1:24" x14ac:dyDescent="0.25">
      <c r="A49" s="7">
        <v>45</v>
      </c>
      <c r="B49" s="8" t="s">
        <v>172</v>
      </c>
      <c r="C49" s="16" t="s">
        <v>110</v>
      </c>
      <c r="D49" s="283">
        <v>49774.7</v>
      </c>
      <c r="E49" s="9">
        <f t="shared" si="17"/>
        <v>39819.760000000002</v>
      </c>
      <c r="F49" s="9">
        <f t="shared" si="7"/>
        <v>161.8689430894309</v>
      </c>
      <c r="G49" s="9">
        <f t="shared" si="8"/>
        <v>211.23897073170733</v>
      </c>
      <c r="H49" s="9">
        <f t="shared" si="9"/>
        <v>211.23897073170733</v>
      </c>
      <c r="K49" s="1" t="str">
        <f t="shared" si="18"/>
        <v>45 Курганская область</v>
      </c>
      <c r="L49" s="289">
        <v>31157</v>
      </c>
      <c r="M49" s="10">
        <f t="shared" si="10"/>
        <v>189.98170731707316</v>
      </c>
      <c r="N49" s="9">
        <f t="shared" si="4"/>
        <v>269.23145425646186</v>
      </c>
      <c r="O49" s="261">
        <f t="shared" si="11"/>
        <v>33894.302223884551</v>
      </c>
      <c r="P49" s="10">
        <f t="shared" si="12"/>
        <v>206.67257453588141</v>
      </c>
      <c r="R49" s="9">
        <f t="shared" si="13"/>
        <v>269.23145425646186</v>
      </c>
      <c r="S49" s="9">
        <f t="shared" si="14"/>
        <v>269.23145425646186</v>
      </c>
      <c r="W49" s="9">
        <f t="shared" si="15"/>
        <v>39819.760000000002</v>
      </c>
      <c r="X49" s="9">
        <f t="shared" si="16"/>
        <v>206.67257453588141</v>
      </c>
    </row>
    <row r="50" spans="1:24" x14ac:dyDescent="0.25">
      <c r="A50" s="7">
        <v>46</v>
      </c>
      <c r="B50" s="7">
        <v>46</v>
      </c>
      <c r="C50" s="13" t="s">
        <v>74</v>
      </c>
      <c r="D50" s="283">
        <v>50848.6</v>
      </c>
      <c r="E50" s="9">
        <f t="shared" si="17"/>
        <v>40678.880000000005</v>
      </c>
      <c r="F50" s="9">
        <f t="shared" si="7"/>
        <v>165.36130081300814</v>
      </c>
      <c r="G50" s="9">
        <f t="shared" si="8"/>
        <v>215.79649756097561</v>
      </c>
      <c r="H50" s="9">
        <f t="shared" si="9"/>
        <v>215.77248536585367</v>
      </c>
      <c r="K50" s="1" t="str">
        <f t="shared" si="18"/>
        <v>46 Курская область</v>
      </c>
      <c r="L50" s="289">
        <v>32715</v>
      </c>
      <c r="M50" s="10">
        <f t="shared" si="10"/>
        <v>199.48170731707316</v>
      </c>
      <c r="N50" s="9">
        <f t="shared" si="4"/>
        <v>282.69432313766248</v>
      </c>
      <c r="O50" s="261">
        <f t="shared" si="11"/>
        <v>35589.180513347987</v>
      </c>
      <c r="P50" s="10">
        <f t="shared" si="12"/>
        <v>217.00719825212184</v>
      </c>
      <c r="R50" s="9">
        <f t="shared" si="13"/>
        <v>282.69432313766248</v>
      </c>
      <c r="S50" s="9">
        <f t="shared" si="14"/>
        <v>282.69432313766248</v>
      </c>
      <c r="W50" s="9">
        <f t="shared" si="15"/>
        <v>40678.880000000005</v>
      </c>
      <c r="X50" s="9">
        <f t="shared" si="16"/>
        <v>217.00719825212184</v>
      </c>
    </row>
    <row r="51" spans="1:24" x14ac:dyDescent="0.25">
      <c r="A51" s="7">
        <v>47</v>
      </c>
      <c r="B51" s="7">
        <v>47</v>
      </c>
      <c r="C51" s="16" t="s">
        <v>88</v>
      </c>
      <c r="D51" s="283">
        <v>63205.8</v>
      </c>
      <c r="E51" s="9">
        <f t="shared" si="17"/>
        <v>50564.640000000007</v>
      </c>
      <c r="F51" s="9">
        <f t="shared" si="7"/>
        <v>205.54731707317075</v>
      </c>
      <c r="G51" s="9">
        <f t="shared" si="8"/>
        <v>268.2392487804878</v>
      </c>
      <c r="H51" s="9">
        <f t="shared" si="9"/>
        <v>262.18733414634147</v>
      </c>
      <c r="K51" s="1" t="str">
        <f t="shared" si="18"/>
        <v>47 Ленинградская область</v>
      </c>
      <c r="L51" s="289">
        <v>27440</v>
      </c>
      <c r="M51" s="10">
        <f t="shared" si="10"/>
        <v>167.3170731707317</v>
      </c>
      <c r="N51" s="9">
        <f t="shared" si="4"/>
        <v>237.11240186145372</v>
      </c>
      <c r="O51" s="261">
        <f t="shared" si="11"/>
        <v>29850.744713014479</v>
      </c>
      <c r="P51" s="10">
        <f t="shared" si="12"/>
        <v>182.01673605496632</v>
      </c>
      <c r="R51" s="9">
        <f t="shared" si="13"/>
        <v>268.2392487804878</v>
      </c>
      <c r="S51" s="9">
        <f t="shared" si="14"/>
        <v>262.18733414634147</v>
      </c>
      <c r="W51" s="9">
        <f t="shared" si="15"/>
        <v>50564.640000000007</v>
      </c>
      <c r="X51" s="9">
        <f t="shared" si="16"/>
        <v>205.54731707317075</v>
      </c>
    </row>
    <row r="52" spans="1:24" x14ac:dyDescent="0.25">
      <c r="A52" s="7">
        <v>48</v>
      </c>
      <c r="B52" s="7">
        <v>48</v>
      </c>
      <c r="C52" s="13" t="s">
        <v>75</v>
      </c>
      <c r="D52" s="283">
        <v>59080.1</v>
      </c>
      <c r="E52" s="9">
        <f t="shared" si="17"/>
        <v>47264.08</v>
      </c>
      <c r="F52" s="9">
        <f t="shared" si="7"/>
        <v>192.13040650406504</v>
      </c>
      <c r="G52" s="9">
        <f t="shared" si="8"/>
        <v>250.73018048780486</v>
      </c>
      <c r="H52" s="9">
        <f t="shared" si="9"/>
        <v>246.69080243902437</v>
      </c>
      <c r="K52" s="1" t="str">
        <f t="shared" si="18"/>
        <v>48 Липецкая область</v>
      </c>
      <c r="L52" s="289">
        <v>27093</v>
      </c>
      <c r="M52" s="10">
        <f t="shared" si="10"/>
        <v>165.20121951219511</v>
      </c>
      <c r="N52" s="9">
        <f t="shared" si="4"/>
        <v>234.11393234811831</v>
      </c>
      <c r="O52" s="261">
        <f t="shared" si="11"/>
        <v>29473.258983589698</v>
      </c>
      <c r="P52" s="10">
        <f t="shared" si="12"/>
        <v>179.7149938023762</v>
      </c>
      <c r="R52" s="9">
        <f t="shared" si="13"/>
        <v>250.73018048780486</v>
      </c>
      <c r="S52" s="9">
        <f t="shared" si="14"/>
        <v>246.69080243902437</v>
      </c>
      <c r="W52" s="9">
        <f t="shared" si="15"/>
        <v>47264.08</v>
      </c>
      <c r="X52" s="9">
        <f t="shared" si="16"/>
        <v>192.13040650406504</v>
      </c>
    </row>
    <row r="53" spans="1:24" x14ac:dyDescent="0.25">
      <c r="A53" s="7">
        <v>49</v>
      </c>
      <c r="B53" s="7">
        <v>49</v>
      </c>
      <c r="C53" s="16" t="s">
        <v>129</v>
      </c>
      <c r="D53" s="283">
        <v>78131.600000000006</v>
      </c>
      <c r="E53" s="9">
        <f t="shared" si="17"/>
        <v>62505.280000000006</v>
      </c>
      <c r="F53" s="9">
        <f t="shared" si="7"/>
        <v>254.08650406504069</v>
      </c>
      <c r="G53" s="9">
        <f t="shared" si="8"/>
        <v>331.58288780487806</v>
      </c>
      <c r="H53" s="9">
        <f>IF(F53&gt;$M$5,$M$5*1.305+(F53-$M$5)*1.155,F53*1.305)</f>
        <v>318.25009512195123</v>
      </c>
      <c r="K53" s="1" t="str">
        <f t="shared" si="18"/>
        <v>49 Магаданская область</v>
      </c>
      <c r="L53" s="289">
        <v>27093</v>
      </c>
      <c r="M53" s="10">
        <f t="shared" si="10"/>
        <v>165.20121951219511</v>
      </c>
      <c r="N53" s="9">
        <f t="shared" si="4"/>
        <v>234.11393234811831</v>
      </c>
      <c r="O53" s="261">
        <f t="shared" si="11"/>
        <v>29473.258983589698</v>
      </c>
      <c r="P53" s="10">
        <f t="shared" si="12"/>
        <v>179.7149938023762</v>
      </c>
      <c r="R53" s="9">
        <f t="shared" si="13"/>
        <v>331.58288780487806</v>
      </c>
      <c r="S53" s="9">
        <f t="shared" si="14"/>
        <v>318.25009512195123</v>
      </c>
      <c r="W53" s="9">
        <f t="shared" si="15"/>
        <v>62505.280000000006</v>
      </c>
      <c r="X53" s="9">
        <f t="shared" si="16"/>
        <v>254.08650406504069</v>
      </c>
    </row>
    <row r="54" spans="1:24" x14ac:dyDescent="0.25">
      <c r="A54" s="7">
        <v>50</v>
      </c>
      <c r="B54" s="15">
        <v>50</v>
      </c>
      <c r="C54" s="13" t="s">
        <v>132</v>
      </c>
      <c r="D54" s="283">
        <v>96678.5</v>
      </c>
      <c r="E54" s="9">
        <f t="shared" si="17"/>
        <v>77342.8</v>
      </c>
      <c r="F54" s="9">
        <f t="shared" si="7"/>
        <v>314.4016260162602</v>
      </c>
      <c r="G54" s="9">
        <f t="shared" si="8"/>
        <v>410.29412195121955</v>
      </c>
      <c r="H54" s="9">
        <f t="shared" si="9"/>
        <v>387.9140609756098</v>
      </c>
      <c r="K54" s="1" t="str">
        <f t="shared" si="18"/>
        <v>50 Московская область</v>
      </c>
      <c r="L54" s="289">
        <v>27800</v>
      </c>
      <c r="M54" s="10">
        <f t="shared" si="10"/>
        <v>169.51219512195121</v>
      </c>
      <c r="N54" s="9">
        <f t="shared" si="4"/>
        <v>240.22320596750779</v>
      </c>
      <c r="O54" s="261">
        <f t="shared" si="11"/>
        <v>30242.372559103591</v>
      </c>
      <c r="P54" s="10">
        <f t="shared" si="12"/>
        <v>184.4047107262414</v>
      </c>
      <c r="R54" s="9">
        <f t="shared" si="13"/>
        <v>410.29412195121955</v>
      </c>
      <c r="S54" s="9">
        <f t="shared" si="14"/>
        <v>387.9140609756098</v>
      </c>
      <c r="W54" s="9">
        <f t="shared" si="15"/>
        <v>77342.8</v>
      </c>
      <c r="X54" s="9">
        <f t="shared" si="16"/>
        <v>314.4016260162602</v>
      </c>
    </row>
    <row r="55" spans="1:24" x14ac:dyDescent="0.25">
      <c r="A55" s="7">
        <v>51</v>
      </c>
      <c r="B55" s="7">
        <v>51</v>
      </c>
      <c r="C55" s="16" t="s">
        <v>89</v>
      </c>
      <c r="D55" s="283">
        <v>82754.899999999994</v>
      </c>
      <c r="E55" s="9">
        <f t="shared" si="17"/>
        <v>66203.92</v>
      </c>
      <c r="F55" s="9">
        <f t="shared" si="7"/>
        <v>269.12162601626017</v>
      </c>
      <c r="G55" s="9">
        <f t="shared" si="8"/>
        <v>351.20372195121951</v>
      </c>
      <c r="H55" s="9">
        <f t="shared" si="9"/>
        <v>335.61566097560979</v>
      </c>
      <c r="K55" s="1" t="str">
        <f t="shared" si="18"/>
        <v>51 Мурманская область</v>
      </c>
      <c r="L55" s="289">
        <v>27093</v>
      </c>
      <c r="M55" s="10">
        <f t="shared" si="10"/>
        <v>165.20121951219511</v>
      </c>
      <c r="N55" s="9">
        <f t="shared" si="4"/>
        <v>234.11393234811831</v>
      </c>
      <c r="O55" s="261">
        <f t="shared" si="11"/>
        <v>29473.258983589698</v>
      </c>
      <c r="P55" s="10">
        <f t="shared" si="12"/>
        <v>179.7149938023762</v>
      </c>
      <c r="R55" s="9">
        <f t="shared" si="13"/>
        <v>351.20372195121951</v>
      </c>
      <c r="S55" s="9">
        <f t="shared" si="14"/>
        <v>335.61566097560979</v>
      </c>
      <c r="W55" s="9">
        <f t="shared" si="15"/>
        <v>66203.92</v>
      </c>
      <c r="X55" s="9">
        <f t="shared" si="16"/>
        <v>269.12162601626017</v>
      </c>
    </row>
    <row r="56" spans="1:24" x14ac:dyDescent="0.25">
      <c r="A56" s="7">
        <v>52</v>
      </c>
      <c r="B56" s="8" t="s">
        <v>173</v>
      </c>
      <c r="C56" s="16" t="s">
        <v>104</v>
      </c>
      <c r="D56" s="283">
        <v>48516.800000000003</v>
      </c>
      <c r="E56" s="9">
        <f t="shared" si="17"/>
        <v>38813.440000000002</v>
      </c>
      <c r="F56" s="9">
        <f t="shared" si="7"/>
        <v>157.77821138211382</v>
      </c>
      <c r="G56" s="9">
        <f t="shared" si="8"/>
        <v>205.90056585365852</v>
      </c>
      <c r="H56" s="9">
        <f t="shared" si="9"/>
        <v>205.90056585365852</v>
      </c>
      <c r="K56" s="1" t="str">
        <f t="shared" si="18"/>
        <v>52 Нижегородская область</v>
      </c>
      <c r="L56" s="289">
        <v>27093</v>
      </c>
      <c r="M56" s="10">
        <f t="shared" si="10"/>
        <v>165.20121951219511</v>
      </c>
      <c r="N56" s="9">
        <f t="shared" si="4"/>
        <v>234.11393234811831</v>
      </c>
      <c r="O56" s="261">
        <f t="shared" si="11"/>
        <v>29473.258983589698</v>
      </c>
      <c r="P56" s="10">
        <f t="shared" si="12"/>
        <v>179.7149938023762</v>
      </c>
      <c r="R56" s="9">
        <f t="shared" si="13"/>
        <v>234.11393234811831</v>
      </c>
      <c r="S56" s="9">
        <f t="shared" si="14"/>
        <v>234.11393234811831</v>
      </c>
      <c r="W56" s="9">
        <f t="shared" si="15"/>
        <v>38813.440000000002</v>
      </c>
      <c r="X56" s="9">
        <f t="shared" si="16"/>
        <v>179.7149938023762</v>
      </c>
    </row>
    <row r="57" spans="1:24" x14ac:dyDescent="0.25">
      <c r="A57" s="7">
        <v>53</v>
      </c>
      <c r="B57" s="7">
        <v>53</v>
      </c>
      <c r="C57" s="16" t="s">
        <v>90</v>
      </c>
      <c r="D57" s="283">
        <v>83261.100000000006</v>
      </c>
      <c r="E57" s="9">
        <f t="shared" si="17"/>
        <v>66608.88</v>
      </c>
      <c r="F57" s="9">
        <f t="shared" si="7"/>
        <v>270.76780487804882</v>
      </c>
      <c r="G57" s="9">
        <f t="shared" si="8"/>
        <v>353.35198536585369</v>
      </c>
      <c r="H57" s="9">
        <f t="shared" si="9"/>
        <v>337.51699756097565</v>
      </c>
      <c r="K57" s="1" t="str">
        <f t="shared" si="18"/>
        <v>53 Новгородская область</v>
      </c>
      <c r="L57" s="289">
        <v>27093</v>
      </c>
      <c r="M57" s="10">
        <f t="shared" si="10"/>
        <v>165.20121951219511</v>
      </c>
      <c r="N57" s="9">
        <f t="shared" si="4"/>
        <v>234.11393234811831</v>
      </c>
      <c r="O57" s="261">
        <f t="shared" si="11"/>
        <v>29473.258983589698</v>
      </c>
      <c r="P57" s="10">
        <f t="shared" si="12"/>
        <v>179.7149938023762</v>
      </c>
      <c r="R57" s="9">
        <f t="shared" si="13"/>
        <v>353.35198536585369</v>
      </c>
      <c r="S57" s="9">
        <f t="shared" si="14"/>
        <v>337.51699756097565</v>
      </c>
      <c r="W57" s="9">
        <f t="shared" si="15"/>
        <v>66608.88</v>
      </c>
      <c r="X57" s="9">
        <f t="shared" si="16"/>
        <v>270.76780487804882</v>
      </c>
    </row>
    <row r="58" spans="1:24" x14ac:dyDescent="0.25">
      <c r="A58" s="7">
        <v>54</v>
      </c>
      <c r="B58" s="7">
        <v>54</v>
      </c>
      <c r="C58" s="16" t="s">
        <v>119</v>
      </c>
      <c r="D58" s="283">
        <v>59119.1</v>
      </c>
      <c r="E58" s="9">
        <f t="shared" si="17"/>
        <v>47295.28</v>
      </c>
      <c r="F58" s="9">
        <f t="shared" si="7"/>
        <v>192.25723577235772</v>
      </c>
      <c r="G58" s="9">
        <f t="shared" si="8"/>
        <v>250.89569268292681</v>
      </c>
      <c r="H58" s="9">
        <f t="shared" si="9"/>
        <v>246.83729024390243</v>
      </c>
      <c r="K58" s="1" t="str">
        <f t="shared" si="18"/>
        <v>54 Новосибирская область</v>
      </c>
      <c r="L58" s="289">
        <v>33866</v>
      </c>
      <c r="M58" s="10">
        <f t="shared" si="10"/>
        <v>206.5</v>
      </c>
      <c r="N58" s="9">
        <f t="shared" si="4"/>
        <v>292.64025515451863</v>
      </c>
      <c r="O58" s="261">
        <f t="shared" si="11"/>
        <v>36841.301765705117</v>
      </c>
      <c r="P58" s="10">
        <f t="shared" si="12"/>
        <v>224.64208393722629</v>
      </c>
      <c r="R58" s="9">
        <f t="shared" si="13"/>
        <v>292.64025515451863</v>
      </c>
      <c r="S58" s="9">
        <f t="shared" si="14"/>
        <v>292.64025515451863</v>
      </c>
      <c r="W58" s="9">
        <f t="shared" si="15"/>
        <v>47295.28</v>
      </c>
      <c r="X58" s="9">
        <f t="shared" si="16"/>
        <v>224.64208393722629</v>
      </c>
    </row>
    <row r="59" spans="1:24" x14ac:dyDescent="0.25">
      <c r="A59" s="7">
        <v>55</v>
      </c>
      <c r="B59" s="7">
        <v>55</v>
      </c>
      <c r="C59" s="16" t="s">
        <v>120</v>
      </c>
      <c r="D59" s="283">
        <v>46374.8</v>
      </c>
      <c r="E59" s="9">
        <f t="shared" si="17"/>
        <v>37099.840000000004</v>
      </c>
      <c r="F59" s="9">
        <f t="shared" si="7"/>
        <v>150.81235772357726</v>
      </c>
      <c r="G59" s="9">
        <f t="shared" si="8"/>
        <v>196.81012682926831</v>
      </c>
      <c r="H59" s="9">
        <f t="shared" si="9"/>
        <v>196.81012682926831</v>
      </c>
      <c r="K59" s="1" t="str">
        <f t="shared" si="18"/>
        <v>55 Омская область</v>
      </c>
      <c r="L59" s="289">
        <v>27093</v>
      </c>
      <c r="M59" s="10">
        <f t="shared" si="10"/>
        <v>165.20121951219511</v>
      </c>
      <c r="N59" s="9">
        <f t="shared" si="4"/>
        <v>234.11393234811831</v>
      </c>
      <c r="O59" s="261">
        <f t="shared" si="11"/>
        <v>29473.258983589698</v>
      </c>
      <c r="P59" s="10">
        <f t="shared" si="12"/>
        <v>179.7149938023762</v>
      </c>
      <c r="R59" s="9">
        <f t="shared" si="13"/>
        <v>234.11393234811831</v>
      </c>
      <c r="S59" s="9">
        <f t="shared" si="14"/>
        <v>234.11393234811831</v>
      </c>
      <c r="W59" s="9">
        <f t="shared" si="15"/>
        <v>37099.840000000004</v>
      </c>
      <c r="X59" s="9">
        <f t="shared" si="16"/>
        <v>179.7149938023762</v>
      </c>
    </row>
    <row r="60" spans="1:24" x14ac:dyDescent="0.25">
      <c r="A60" s="7">
        <v>56</v>
      </c>
      <c r="B60" s="8" t="s">
        <v>174</v>
      </c>
      <c r="C60" s="16" t="s">
        <v>105</v>
      </c>
      <c r="D60" s="283">
        <v>49451.4</v>
      </c>
      <c r="E60" s="9">
        <f t="shared" si="17"/>
        <v>39561.120000000003</v>
      </c>
      <c r="F60" s="9">
        <f t="shared" si="7"/>
        <v>160.81756097560978</v>
      </c>
      <c r="G60" s="9">
        <f t="shared" si="8"/>
        <v>209.86691707317075</v>
      </c>
      <c r="H60" s="9">
        <f t="shared" si="9"/>
        <v>209.86691707317075</v>
      </c>
      <c r="K60" s="1" t="str">
        <f t="shared" si="18"/>
        <v>56 Оренбургская область</v>
      </c>
      <c r="L60" s="289">
        <v>31157</v>
      </c>
      <c r="M60" s="10">
        <f t="shared" si="10"/>
        <v>189.98170731707316</v>
      </c>
      <c r="N60" s="9">
        <f t="shared" si="4"/>
        <v>269.23145425646186</v>
      </c>
      <c r="O60" s="261">
        <f t="shared" si="11"/>
        <v>33894.302223884551</v>
      </c>
      <c r="P60" s="10">
        <f t="shared" si="12"/>
        <v>206.67257453588141</v>
      </c>
      <c r="R60" s="9">
        <f t="shared" si="13"/>
        <v>269.23145425646186</v>
      </c>
      <c r="S60" s="9">
        <f t="shared" si="14"/>
        <v>269.23145425646186</v>
      </c>
      <c r="W60" s="9">
        <f t="shared" si="15"/>
        <v>39561.120000000003</v>
      </c>
      <c r="X60" s="9">
        <f t="shared" si="16"/>
        <v>206.67257453588141</v>
      </c>
    </row>
    <row r="61" spans="1:24" x14ac:dyDescent="0.25">
      <c r="A61" s="7">
        <v>57</v>
      </c>
      <c r="B61" s="7">
        <v>57</v>
      </c>
      <c r="C61" s="13" t="s">
        <v>76</v>
      </c>
      <c r="D61" s="283">
        <v>39782.400000000001</v>
      </c>
      <c r="E61" s="9">
        <f t="shared" si="17"/>
        <v>31825.920000000002</v>
      </c>
      <c r="F61" s="9">
        <f t="shared" si="7"/>
        <v>129.37365853658537</v>
      </c>
      <c r="G61" s="9">
        <f t="shared" si="8"/>
        <v>168.83262439024389</v>
      </c>
      <c r="H61" s="9">
        <f t="shared" si="9"/>
        <v>168.83262439024389</v>
      </c>
      <c r="K61" s="1" t="str">
        <f t="shared" si="18"/>
        <v>57 Орловская область</v>
      </c>
      <c r="L61" s="289">
        <v>27093</v>
      </c>
      <c r="M61" s="10">
        <f t="shared" si="10"/>
        <v>165.20121951219511</v>
      </c>
      <c r="N61" s="9">
        <f t="shared" si="4"/>
        <v>234.11393234811831</v>
      </c>
      <c r="O61" s="261">
        <f t="shared" si="11"/>
        <v>29473.258983589698</v>
      </c>
      <c r="P61" s="10">
        <f t="shared" si="12"/>
        <v>179.7149938023762</v>
      </c>
      <c r="R61" s="9">
        <f t="shared" si="13"/>
        <v>234.11393234811831</v>
      </c>
      <c r="S61" s="9">
        <f t="shared" si="14"/>
        <v>234.11393234811831</v>
      </c>
      <c r="W61" s="9">
        <f t="shared" si="15"/>
        <v>31825.920000000002</v>
      </c>
      <c r="X61" s="9">
        <f t="shared" si="16"/>
        <v>179.7149938023762</v>
      </c>
    </row>
    <row r="62" spans="1:24" x14ac:dyDescent="0.25">
      <c r="A62" s="7">
        <v>58</v>
      </c>
      <c r="B62" s="8" t="s">
        <v>175</v>
      </c>
      <c r="C62" s="16" t="s">
        <v>106</v>
      </c>
      <c r="D62" s="283">
        <v>53475</v>
      </c>
      <c r="E62" s="9">
        <f t="shared" si="17"/>
        <v>42780</v>
      </c>
      <c r="F62" s="9">
        <f t="shared" si="7"/>
        <v>173.90243902439025</v>
      </c>
      <c r="G62" s="9">
        <f t="shared" si="8"/>
        <v>226.94268292682926</v>
      </c>
      <c r="H62" s="9">
        <f t="shared" si="9"/>
        <v>225.63749999999999</v>
      </c>
      <c r="K62" s="1" t="str">
        <f t="shared" si="18"/>
        <v>58 Пензенская область</v>
      </c>
      <c r="L62" s="289">
        <v>27093</v>
      </c>
      <c r="M62" s="10">
        <f t="shared" si="10"/>
        <v>165.20121951219511</v>
      </c>
      <c r="N62" s="9">
        <f t="shared" si="4"/>
        <v>234.11393234811831</v>
      </c>
      <c r="O62" s="261">
        <f t="shared" si="11"/>
        <v>29473.258983589698</v>
      </c>
      <c r="P62" s="10">
        <f t="shared" si="12"/>
        <v>179.7149938023762</v>
      </c>
      <c r="R62" s="9">
        <f t="shared" si="13"/>
        <v>234.11393234811831</v>
      </c>
      <c r="S62" s="9">
        <f t="shared" si="14"/>
        <v>234.11393234811831</v>
      </c>
      <c r="W62" s="9">
        <f t="shared" si="15"/>
        <v>42780</v>
      </c>
      <c r="X62" s="9">
        <f t="shared" si="16"/>
        <v>179.7149938023762</v>
      </c>
    </row>
    <row r="63" spans="1:24" x14ac:dyDescent="0.25">
      <c r="A63" s="7">
        <v>59</v>
      </c>
      <c r="B63" s="8" t="s">
        <v>176</v>
      </c>
      <c r="C63" s="16" t="s">
        <v>102</v>
      </c>
      <c r="D63" s="283">
        <v>44760.4</v>
      </c>
      <c r="E63" s="9">
        <f t="shared" si="17"/>
        <v>35808.32</v>
      </c>
      <c r="F63" s="9">
        <f t="shared" si="7"/>
        <v>145.56227642276423</v>
      </c>
      <c r="G63" s="9">
        <f t="shared" si="8"/>
        <v>189.95877073170732</v>
      </c>
      <c r="H63" s="9">
        <f t="shared" si="9"/>
        <v>189.95877073170732</v>
      </c>
      <c r="K63" s="1" t="str">
        <f t="shared" si="18"/>
        <v>59 Пермский край</v>
      </c>
      <c r="L63" s="289">
        <v>27093</v>
      </c>
      <c r="M63" s="10">
        <f t="shared" si="10"/>
        <v>165.20121951219511</v>
      </c>
      <c r="N63" s="9">
        <f t="shared" si="4"/>
        <v>234.11393234811831</v>
      </c>
      <c r="O63" s="261">
        <f t="shared" si="11"/>
        <v>29473.258983589698</v>
      </c>
      <c r="P63" s="10">
        <f t="shared" si="12"/>
        <v>179.7149938023762</v>
      </c>
      <c r="R63" s="9">
        <f t="shared" si="13"/>
        <v>234.11393234811831</v>
      </c>
      <c r="S63" s="9">
        <f t="shared" si="14"/>
        <v>234.11393234811831</v>
      </c>
      <c r="W63" s="9">
        <f t="shared" si="15"/>
        <v>35808.32</v>
      </c>
      <c r="X63" s="9">
        <f t="shared" si="16"/>
        <v>179.7149938023762</v>
      </c>
    </row>
    <row r="64" spans="1:24" x14ac:dyDescent="0.25">
      <c r="A64" s="7">
        <v>60</v>
      </c>
      <c r="B64" s="7">
        <v>60</v>
      </c>
      <c r="C64" s="16" t="s">
        <v>91</v>
      </c>
      <c r="D64" s="283">
        <v>52005.8</v>
      </c>
      <c r="E64" s="9">
        <f t="shared" si="17"/>
        <v>41604.640000000007</v>
      </c>
      <c r="F64" s="9">
        <f t="shared" si="7"/>
        <v>169.12455284552848</v>
      </c>
      <c r="G64" s="9">
        <f t="shared" si="8"/>
        <v>220.70754146341466</v>
      </c>
      <c r="H64" s="9">
        <f t="shared" si="9"/>
        <v>220.11904146341465</v>
      </c>
      <c r="K64" s="1" t="str">
        <f t="shared" si="18"/>
        <v>60 Псковская область</v>
      </c>
      <c r="L64" s="289">
        <v>27093</v>
      </c>
      <c r="M64" s="10">
        <f t="shared" si="10"/>
        <v>165.20121951219511</v>
      </c>
      <c r="N64" s="9">
        <f t="shared" si="4"/>
        <v>234.11393234811831</v>
      </c>
      <c r="O64" s="261">
        <f t="shared" si="11"/>
        <v>29473.258983589698</v>
      </c>
      <c r="P64" s="10">
        <f t="shared" si="12"/>
        <v>179.7149938023762</v>
      </c>
      <c r="R64" s="9">
        <f t="shared" si="13"/>
        <v>234.11393234811831</v>
      </c>
      <c r="S64" s="9">
        <f t="shared" si="14"/>
        <v>234.11393234811831</v>
      </c>
      <c r="W64" s="9">
        <f t="shared" si="15"/>
        <v>41604.640000000007</v>
      </c>
      <c r="X64" s="9">
        <f t="shared" si="16"/>
        <v>179.7149938023762</v>
      </c>
    </row>
    <row r="65" spans="1:24" x14ac:dyDescent="0.25">
      <c r="A65" s="7">
        <v>61</v>
      </c>
      <c r="B65" s="7">
        <v>61</v>
      </c>
      <c r="C65" s="16" t="s">
        <v>97</v>
      </c>
      <c r="D65" s="283">
        <v>54556.2</v>
      </c>
      <c r="E65" s="9">
        <f>D65*0.8</f>
        <v>43644.959999999999</v>
      </c>
      <c r="F65" s="9">
        <f t="shared" si="7"/>
        <v>177.41853658536584</v>
      </c>
      <c r="G65" s="9">
        <f t="shared" si="8"/>
        <v>231.53119024390242</v>
      </c>
      <c r="H65" s="9">
        <f t="shared" si="9"/>
        <v>229.6985926829268</v>
      </c>
      <c r="K65" s="1" t="str">
        <f t="shared" si="18"/>
        <v>61 Ростовская область</v>
      </c>
      <c r="L65" s="289">
        <v>32512</v>
      </c>
      <c r="M65" s="10">
        <f t="shared" si="10"/>
        <v>198.2439024390244</v>
      </c>
      <c r="N65" s="9">
        <f t="shared" si="4"/>
        <v>280.94017526674867</v>
      </c>
      <c r="O65" s="261">
        <f t="shared" si="11"/>
        <v>35368.345922358843</v>
      </c>
      <c r="P65" s="10">
        <f t="shared" si="12"/>
        <v>215.66064586804174</v>
      </c>
      <c r="R65" s="9">
        <f t="shared" si="13"/>
        <v>280.94017526674867</v>
      </c>
      <c r="S65" s="9">
        <f t="shared" si="14"/>
        <v>280.94017526674867</v>
      </c>
      <c r="W65" s="9">
        <f t="shared" si="15"/>
        <v>43644.959999999999</v>
      </c>
      <c r="X65" s="9">
        <f t="shared" si="16"/>
        <v>215.66064586804174</v>
      </c>
    </row>
    <row r="66" spans="1:24" x14ac:dyDescent="0.25">
      <c r="A66" s="7">
        <v>62</v>
      </c>
      <c r="B66" s="7">
        <v>62</v>
      </c>
      <c r="C66" s="13" t="s">
        <v>77</v>
      </c>
      <c r="D66" s="283">
        <v>57675.199999999997</v>
      </c>
      <c r="E66" s="9">
        <f t="shared" si="17"/>
        <v>46140.160000000003</v>
      </c>
      <c r="F66" s="9">
        <f t="shared" si="7"/>
        <v>187.56162601626016</v>
      </c>
      <c r="G66" s="9">
        <f t="shared" si="8"/>
        <v>244.76792195121951</v>
      </c>
      <c r="H66" s="9">
        <f t="shared" si="9"/>
        <v>241.41386097560974</v>
      </c>
      <c r="K66" s="1" t="str">
        <f t="shared" si="18"/>
        <v>62 Рязанская область</v>
      </c>
      <c r="L66" s="289">
        <v>27093</v>
      </c>
      <c r="M66" s="10">
        <f t="shared" si="10"/>
        <v>165.20121951219511</v>
      </c>
      <c r="N66" s="9">
        <f t="shared" si="4"/>
        <v>234.11393234811831</v>
      </c>
      <c r="O66" s="261">
        <f t="shared" si="11"/>
        <v>29473.258983589698</v>
      </c>
      <c r="P66" s="10">
        <f t="shared" si="12"/>
        <v>179.7149938023762</v>
      </c>
      <c r="R66" s="9">
        <f t="shared" si="13"/>
        <v>244.76792195121951</v>
      </c>
      <c r="S66" s="9">
        <f t="shared" si="14"/>
        <v>241.41386097560974</v>
      </c>
      <c r="W66" s="9">
        <f t="shared" si="15"/>
        <v>46140.160000000003</v>
      </c>
      <c r="X66" s="9">
        <f t="shared" si="16"/>
        <v>187.56162601626016</v>
      </c>
    </row>
    <row r="67" spans="1:24" x14ac:dyDescent="0.25">
      <c r="A67" s="7">
        <v>63</v>
      </c>
      <c r="B67" s="8" t="s">
        <v>177</v>
      </c>
      <c r="C67" s="16" t="s">
        <v>107</v>
      </c>
      <c r="D67" s="283">
        <v>58174.6</v>
      </c>
      <c r="E67" s="9">
        <f t="shared" si="17"/>
        <v>46539.68</v>
      </c>
      <c r="F67" s="9">
        <f t="shared" si="7"/>
        <v>189.18569105691057</v>
      </c>
      <c r="G67" s="9">
        <f t="shared" si="8"/>
        <v>246.88732682926829</v>
      </c>
      <c r="H67" s="9">
        <f t="shared" si="9"/>
        <v>243.28965609756096</v>
      </c>
      <c r="K67" s="1" t="str">
        <f t="shared" si="18"/>
        <v>63 Самарская область</v>
      </c>
      <c r="L67" s="289">
        <v>28448</v>
      </c>
      <c r="M67" s="10">
        <f t="shared" si="10"/>
        <v>173.46341463414635</v>
      </c>
      <c r="N67" s="9">
        <f t="shared" si="4"/>
        <v>245.82265335840512</v>
      </c>
      <c r="O67" s="261">
        <f t="shared" si="11"/>
        <v>30947.30268206399</v>
      </c>
      <c r="P67" s="10">
        <f t="shared" si="12"/>
        <v>188.70306513453653</v>
      </c>
      <c r="R67" s="9">
        <f t="shared" si="13"/>
        <v>246.88732682926829</v>
      </c>
      <c r="S67" s="9">
        <f t="shared" si="14"/>
        <v>245.82265335840512</v>
      </c>
      <c r="W67" s="9">
        <f t="shared" si="15"/>
        <v>46539.68</v>
      </c>
      <c r="X67" s="9">
        <f t="shared" si="16"/>
        <v>189.18569105691057</v>
      </c>
    </row>
    <row r="68" spans="1:24" x14ac:dyDescent="0.25">
      <c r="A68" s="7">
        <v>64</v>
      </c>
      <c r="B68" s="8" t="s">
        <v>178</v>
      </c>
      <c r="C68" s="16" t="s">
        <v>108</v>
      </c>
      <c r="D68" s="283">
        <v>57521.4</v>
      </c>
      <c r="E68" s="9">
        <f t="shared" si="17"/>
        <v>46017.120000000003</v>
      </c>
      <c r="F68" s="9">
        <f t="shared" si="7"/>
        <v>187.06146341463415</v>
      </c>
      <c r="G68" s="9">
        <f t="shared" si="8"/>
        <v>244.11520975609756</v>
      </c>
      <c r="H68" s="9">
        <f t="shared" si="9"/>
        <v>240.83617317073171</v>
      </c>
      <c r="K68" s="1" t="str">
        <f t="shared" si="18"/>
        <v>64 Саратовская область</v>
      </c>
      <c r="L68" s="289">
        <v>28448</v>
      </c>
      <c r="M68" s="10">
        <f t="shared" si="10"/>
        <v>173.46341463414635</v>
      </c>
      <c r="N68" s="9">
        <f t="shared" si="4"/>
        <v>245.82265335840512</v>
      </c>
      <c r="O68" s="261">
        <f t="shared" si="11"/>
        <v>30947.30268206399</v>
      </c>
      <c r="P68" s="10">
        <f t="shared" si="12"/>
        <v>188.70306513453653</v>
      </c>
      <c r="R68" s="9">
        <f t="shared" si="13"/>
        <v>245.82265335840512</v>
      </c>
      <c r="S68" s="9">
        <f t="shared" si="14"/>
        <v>245.82265335840512</v>
      </c>
      <c r="W68" s="9">
        <f t="shared" si="15"/>
        <v>46017.120000000003</v>
      </c>
      <c r="X68" s="9">
        <f t="shared" si="16"/>
        <v>188.70306513453653</v>
      </c>
    </row>
    <row r="69" spans="1:24" x14ac:dyDescent="0.25">
      <c r="A69" s="7">
        <v>65</v>
      </c>
      <c r="B69" s="7">
        <v>65</v>
      </c>
      <c r="C69" s="16" t="s">
        <v>130</v>
      </c>
      <c r="D69" s="283">
        <v>94892.2</v>
      </c>
      <c r="E69" s="9">
        <f t="shared" ref="E69:E88" si="19">D69*0.8</f>
        <v>75913.759999999995</v>
      </c>
      <c r="F69" s="9">
        <f t="shared" si="7"/>
        <v>308.59252032520322</v>
      </c>
      <c r="G69" s="9">
        <f t="shared" si="8"/>
        <v>402.71323902439019</v>
      </c>
      <c r="H69" s="9">
        <f t="shared" si="9"/>
        <v>381.20454390243901</v>
      </c>
      <c r="K69" s="1" t="str">
        <f t="shared" ref="K69:K93" si="20">CONCATENATE(B69," ",C69)</f>
        <v>65 Сахалинская область</v>
      </c>
      <c r="L69" s="289">
        <v>27093</v>
      </c>
      <c r="M69" s="10">
        <f t="shared" si="10"/>
        <v>165.20121951219511</v>
      </c>
      <c r="N69" s="9">
        <f t="shared" ref="N69:N88" si="21">((M69/29.3*28*100%/12)+M69)*1.305+M69*164*24/730*3/12/164</f>
        <v>234.11393234811831</v>
      </c>
      <c r="O69" s="261">
        <f t="shared" si="11"/>
        <v>29473.258983589698</v>
      </c>
      <c r="P69" s="10">
        <f t="shared" si="12"/>
        <v>179.7149938023762</v>
      </c>
      <c r="R69" s="9">
        <f t="shared" si="13"/>
        <v>402.71323902439019</v>
      </c>
      <c r="S69" s="9">
        <f t="shared" si="14"/>
        <v>381.20454390243901</v>
      </c>
      <c r="W69" s="9">
        <f t="shared" si="15"/>
        <v>75913.759999999995</v>
      </c>
      <c r="X69" s="9">
        <f t="shared" si="16"/>
        <v>308.59252032520322</v>
      </c>
    </row>
    <row r="70" spans="1:24" x14ac:dyDescent="0.25">
      <c r="A70" s="7">
        <v>66</v>
      </c>
      <c r="B70" s="8" t="s">
        <v>179</v>
      </c>
      <c r="C70" s="16" t="s">
        <v>111</v>
      </c>
      <c r="D70" s="283">
        <v>53931.4</v>
      </c>
      <c r="E70" s="9">
        <f t="shared" si="19"/>
        <v>43145.120000000003</v>
      </c>
      <c r="F70" s="9">
        <f t="shared" ref="F70:F88" si="22">E70/246</f>
        <v>175.38666666666668</v>
      </c>
      <c r="G70" s="9">
        <f t="shared" ref="G70:G88" si="23">F70*1.305</f>
        <v>228.87960000000001</v>
      </c>
      <c r="H70" s="9">
        <f t="shared" ref="H70:H88" si="24">IF(F70&gt;$M$5,$M$5*1.305+(F70-$M$5)*1.155,F70*1.305)</f>
        <v>227.35178292682929</v>
      </c>
      <c r="K70" s="1" t="str">
        <f t="shared" si="20"/>
        <v>66 Свердловская область</v>
      </c>
      <c r="L70" s="289">
        <v>27093</v>
      </c>
      <c r="M70" s="10">
        <f t="shared" ref="M70:M88" si="25">L70/164</f>
        <v>165.20121951219511</v>
      </c>
      <c r="N70" s="9">
        <f t="shared" si="21"/>
        <v>234.11393234811831</v>
      </c>
      <c r="O70" s="261">
        <f t="shared" ref="O70:O93" si="26">($L70/29.3*28/12)+$L70+$L70*24/730*3/12</f>
        <v>29473.258983589698</v>
      </c>
      <c r="P70" s="10">
        <f t="shared" ref="P70:P93" si="27">($M70/29.3*28/12)+$M70+$M70*24/730*3/12</f>
        <v>179.7149938023762</v>
      </c>
      <c r="R70" s="9">
        <f t="shared" ref="R70:R93" si="28">IF(N70&gt;G70,N70,G70)</f>
        <v>234.11393234811831</v>
      </c>
      <c r="S70" s="9">
        <f t="shared" ref="S70:S93" si="29">IF(N70&gt;H70,N70,H70)</f>
        <v>234.11393234811831</v>
      </c>
      <c r="W70" s="9">
        <f t="shared" ref="W70:W93" si="30">IF(O70&gt;E70,O70,E70)</f>
        <v>43145.120000000003</v>
      </c>
      <c r="X70" s="9">
        <f t="shared" ref="X70:X93" si="31">IF(P70&gt;F70,P70,F70)</f>
        <v>179.7149938023762</v>
      </c>
    </row>
    <row r="71" spans="1:24" x14ac:dyDescent="0.25">
      <c r="A71" s="7">
        <v>67</v>
      </c>
      <c r="B71" s="7">
        <v>67</v>
      </c>
      <c r="C71" s="13" t="s">
        <v>78</v>
      </c>
      <c r="D71" s="283">
        <v>55664.5</v>
      </c>
      <c r="E71" s="9">
        <f t="shared" si="19"/>
        <v>44531.600000000006</v>
      </c>
      <c r="F71" s="9">
        <f t="shared" si="22"/>
        <v>181.02276422764231</v>
      </c>
      <c r="G71" s="9">
        <f t="shared" si="23"/>
        <v>236.2347073170732</v>
      </c>
      <c r="H71" s="9">
        <f t="shared" si="24"/>
        <v>233.86147560975613</v>
      </c>
      <c r="K71" s="1" t="str">
        <f t="shared" si="20"/>
        <v>67 Смоленская область</v>
      </c>
      <c r="L71" s="289">
        <v>27093</v>
      </c>
      <c r="M71" s="10">
        <f t="shared" si="25"/>
        <v>165.20121951219511</v>
      </c>
      <c r="N71" s="9">
        <f t="shared" si="21"/>
        <v>234.11393234811831</v>
      </c>
      <c r="O71" s="261">
        <f t="shared" si="26"/>
        <v>29473.258983589698</v>
      </c>
      <c r="P71" s="10">
        <f t="shared" si="27"/>
        <v>179.7149938023762</v>
      </c>
      <c r="R71" s="9">
        <f t="shared" si="28"/>
        <v>236.2347073170732</v>
      </c>
      <c r="S71" s="9">
        <f t="shared" si="29"/>
        <v>234.11393234811831</v>
      </c>
      <c r="W71" s="9">
        <f t="shared" si="30"/>
        <v>44531.600000000006</v>
      </c>
      <c r="X71" s="9">
        <f t="shared" si="31"/>
        <v>181.02276422764231</v>
      </c>
    </row>
    <row r="72" spans="1:24" x14ac:dyDescent="0.25">
      <c r="A72" s="7">
        <v>68</v>
      </c>
      <c r="B72" s="7">
        <v>68</v>
      </c>
      <c r="C72" s="16" t="s">
        <v>79</v>
      </c>
      <c r="D72" s="283">
        <v>37936.699999999997</v>
      </c>
      <c r="E72" s="9">
        <f t="shared" si="19"/>
        <v>30349.360000000001</v>
      </c>
      <c r="F72" s="9">
        <f t="shared" si="22"/>
        <v>123.37138211382114</v>
      </c>
      <c r="G72" s="9">
        <f t="shared" si="23"/>
        <v>160.99965365853657</v>
      </c>
      <c r="H72" s="9">
        <f t="shared" si="24"/>
        <v>160.99965365853657</v>
      </c>
      <c r="K72" s="1" t="str">
        <f t="shared" si="20"/>
        <v>68 Тамбовская область</v>
      </c>
      <c r="L72" s="289">
        <v>27093</v>
      </c>
      <c r="M72" s="10">
        <f t="shared" si="25"/>
        <v>165.20121951219511</v>
      </c>
      <c r="N72" s="9">
        <f t="shared" si="21"/>
        <v>234.11393234811831</v>
      </c>
      <c r="O72" s="261">
        <f t="shared" si="26"/>
        <v>29473.258983589698</v>
      </c>
      <c r="P72" s="10">
        <f t="shared" si="27"/>
        <v>179.7149938023762</v>
      </c>
      <c r="R72" s="9">
        <f t="shared" si="28"/>
        <v>234.11393234811831</v>
      </c>
      <c r="S72" s="9">
        <f t="shared" si="29"/>
        <v>234.11393234811831</v>
      </c>
      <c r="W72" s="9">
        <f t="shared" si="30"/>
        <v>30349.360000000001</v>
      </c>
      <c r="X72" s="9">
        <f t="shared" si="31"/>
        <v>179.7149938023762</v>
      </c>
    </row>
    <row r="73" spans="1:24" x14ac:dyDescent="0.25">
      <c r="A73" s="7">
        <v>69</v>
      </c>
      <c r="B73" s="7">
        <v>69</v>
      </c>
      <c r="C73" s="16" t="s">
        <v>80</v>
      </c>
      <c r="D73" s="283">
        <v>60597.2</v>
      </c>
      <c r="E73" s="9">
        <f t="shared" si="19"/>
        <v>48477.760000000002</v>
      </c>
      <c r="F73" s="9">
        <f t="shared" si="22"/>
        <v>197.06406504065041</v>
      </c>
      <c r="G73" s="9">
        <f t="shared" si="23"/>
        <v>257.16860487804877</v>
      </c>
      <c r="H73" s="9">
        <f t="shared" si="24"/>
        <v>252.38917804878048</v>
      </c>
      <c r="K73" s="1" t="str">
        <f t="shared" si="20"/>
        <v>69 Тверская область</v>
      </c>
      <c r="L73" s="289">
        <v>27093</v>
      </c>
      <c r="M73" s="10">
        <f t="shared" si="25"/>
        <v>165.20121951219511</v>
      </c>
      <c r="N73" s="9">
        <f t="shared" si="21"/>
        <v>234.11393234811831</v>
      </c>
      <c r="O73" s="261">
        <f t="shared" si="26"/>
        <v>29473.258983589698</v>
      </c>
      <c r="P73" s="10">
        <f t="shared" si="27"/>
        <v>179.7149938023762</v>
      </c>
      <c r="R73" s="9">
        <f t="shared" si="28"/>
        <v>257.16860487804877</v>
      </c>
      <c r="S73" s="9">
        <f t="shared" si="29"/>
        <v>252.38917804878048</v>
      </c>
      <c r="W73" s="9">
        <f t="shared" si="30"/>
        <v>48477.760000000002</v>
      </c>
      <c r="X73" s="9">
        <f t="shared" si="31"/>
        <v>197.06406504065041</v>
      </c>
    </row>
    <row r="74" spans="1:24" x14ac:dyDescent="0.25">
      <c r="A74" s="7">
        <v>70</v>
      </c>
      <c r="B74" s="7">
        <v>70</v>
      </c>
      <c r="C74" s="16" t="s">
        <v>121</v>
      </c>
      <c r="D74" s="283">
        <v>61891.3</v>
      </c>
      <c r="E74" s="9">
        <f t="shared" si="19"/>
        <v>49513.040000000008</v>
      </c>
      <c r="F74" s="9">
        <f t="shared" si="22"/>
        <v>201.27252032520329</v>
      </c>
      <c r="G74" s="9">
        <f t="shared" si="23"/>
        <v>262.66063902439026</v>
      </c>
      <c r="H74" s="9">
        <f t="shared" si="24"/>
        <v>257.24994390243904</v>
      </c>
      <c r="K74" s="1" t="str">
        <f t="shared" si="20"/>
        <v>70 Томская область</v>
      </c>
      <c r="L74" s="289">
        <v>27093</v>
      </c>
      <c r="M74" s="10">
        <f t="shared" si="25"/>
        <v>165.20121951219511</v>
      </c>
      <c r="N74" s="9">
        <f t="shared" si="21"/>
        <v>234.11393234811831</v>
      </c>
      <c r="O74" s="261">
        <f t="shared" si="26"/>
        <v>29473.258983589698</v>
      </c>
      <c r="P74" s="10">
        <f t="shared" si="27"/>
        <v>179.7149938023762</v>
      </c>
      <c r="R74" s="9">
        <f t="shared" si="28"/>
        <v>262.66063902439026</v>
      </c>
      <c r="S74" s="9">
        <f t="shared" si="29"/>
        <v>257.24994390243904</v>
      </c>
      <c r="W74" s="9">
        <f t="shared" si="30"/>
        <v>49513.040000000008</v>
      </c>
      <c r="X74" s="9">
        <f t="shared" si="31"/>
        <v>201.27252032520329</v>
      </c>
    </row>
    <row r="75" spans="1:24" x14ac:dyDescent="0.25">
      <c r="A75" s="7">
        <v>71</v>
      </c>
      <c r="B75" s="7">
        <v>71</v>
      </c>
      <c r="C75" s="16" t="s">
        <v>81</v>
      </c>
      <c r="D75" s="283">
        <v>68634.100000000006</v>
      </c>
      <c r="E75" s="9">
        <f t="shared" si="19"/>
        <v>54907.280000000006</v>
      </c>
      <c r="F75" s="9">
        <f t="shared" si="22"/>
        <v>223.20032520325205</v>
      </c>
      <c r="G75" s="9">
        <f t="shared" si="23"/>
        <v>291.2764243902439</v>
      </c>
      <c r="H75" s="9">
        <f t="shared" si="24"/>
        <v>282.57655853658537</v>
      </c>
      <c r="K75" s="1" t="str">
        <f t="shared" si="20"/>
        <v>71 Тульская область</v>
      </c>
      <c r="L75" s="289">
        <v>30095</v>
      </c>
      <c r="M75" s="10">
        <f t="shared" si="25"/>
        <v>183.5060975609756</v>
      </c>
      <c r="N75" s="9">
        <f t="shared" si="21"/>
        <v>260.05458214360237</v>
      </c>
      <c r="O75" s="261">
        <f t="shared" si="26"/>
        <v>32739.000077921672</v>
      </c>
      <c r="P75" s="10">
        <f t="shared" si="27"/>
        <v>199.62804925561994</v>
      </c>
      <c r="R75" s="9">
        <f t="shared" si="28"/>
        <v>291.2764243902439</v>
      </c>
      <c r="S75" s="9">
        <f t="shared" si="29"/>
        <v>282.57655853658537</v>
      </c>
      <c r="W75" s="9">
        <f t="shared" si="30"/>
        <v>54907.280000000006</v>
      </c>
      <c r="X75" s="9">
        <f t="shared" si="31"/>
        <v>223.20032520325205</v>
      </c>
    </row>
    <row r="76" spans="1:24" x14ac:dyDescent="0.25">
      <c r="A76" s="7">
        <v>72</v>
      </c>
      <c r="B76" s="8" t="s">
        <v>180</v>
      </c>
      <c r="C76" s="16" t="s">
        <v>152</v>
      </c>
      <c r="D76" s="283">
        <v>67070.600000000006</v>
      </c>
      <c r="E76" s="9">
        <f t="shared" si="19"/>
        <v>53656.48000000001</v>
      </c>
      <c r="F76" s="9">
        <f t="shared" si="22"/>
        <v>218.11577235772361</v>
      </c>
      <c r="G76" s="9">
        <f t="shared" si="23"/>
        <v>284.64108292682931</v>
      </c>
      <c r="H76" s="9">
        <f t="shared" si="24"/>
        <v>276.70390000000003</v>
      </c>
      <c r="K76" s="1" t="str">
        <f t="shared" si="20"/>
        <v xml:space="preserve">72 Тюменская область </v>
      </c>
      <c r="L76" s="289">
        <v>27093</v>
      </c>
      <c r="M76" s="10">
        <f t="shared" si="25"/>
        <v>165.20121951219511</v>
      </c>
      <c r="N76" s="9">
        <f t="shared" si="21"/>
        <v>234.11393234811831</v>
      </c>
      <c r="O76" s="261">
        <f t="shared" si="26"/>
        <v>29473.258983589698</v>
      </c>
      <c r="P76" s="10">
        <f t="shared" si="27"/>
        <v>179.7149938023762</v>
      </c>
      <c r="R76" s="9">
        <f t="shared" si="28"/>
        <v>284.64108292682931</v>
      </c>
      <c r="S76" s="9">
        <f t="shared" si="29"/>
        <v>276.70390000000003</v>
      </c>
      <c r="W76" s="9">
        <f t="shared" si="30"/>
        <v>53656.48000000001</v>
      </c>
      <c r="X76" s="9">
        <f t="shared" si="31"/>
        <v>218.11577235772361</v>
      </c>
    </row>
    <row r="77" spans="1:24" x14ac:dyDescent="0.25">
      <c r="A77" s="7">
        <v>73</v>
      </c>
      <c r="B77" s="8" t="s">
        <v>181</v>
      </c>
      <c r="C77" s="16" t="s">
        <v>109</v>
      </c>
      <c r="D77" s="283">
        <v>52878</v>
      </c>
      <c r="E77" s="9">
        <f t="shared" si="19"/>
        <v>42302.400000000001</v>
      </c>
      <c r="F77" s="9">
        <f t="shared" si="22"/>
        <v>171.9609756097561</v>
      </c>
      <c r="G77" s="9">
        <f t="shared" si="23"/>
        <v>224.40907317073172</v>
      </c>
      <c r="H77" s="9">
        <f t="shared" si="24"/>
        <v>223.39510975609755</v>
      </c>
      <c r="K77" s="1" t="str">
        <f t="shared" si="20"/>
        <v>73 Ульяновская область</v>
      </c>
      <c r="L77" s="289">
        <v>27882</v>
      </c>
      <c r="M77" s="10">
        <f t="shared" si="25"/>
        <v>170.01219512195121</v>
      </c>
      <c r="N77" s="9">
        <f t="shared" si="21"/>
        <v>240.93177801388677</v>
      </c>
      <c r="O77" s="261">
        <f t="shared" si="26"/>
        <v>30331.576679601665</v>
      </c>
      <c r="P77" s="10">
        <f t="shared" si="27"/>
        <v>184.94863829025405</v>
      </c>
      <c r="R77" s="9">
        <f t="shared" si="28"/>
        <v>240.93177801388677</v>
      </c>
      <c r="S77" s="9">
        <f t="shared" si="29"/>
        <v>240.93177801388677</v>
      </c>
      <c r="W77" s="9">
        <f t="shared" si="30"/>
        <v>42302.400000000001</v>
      </c>
      <c r="X77" s="9">
        <f t="shared" si="31"/>
        <v>184.94863829025405</v>
      </c>
    </row>
    <row r="78" spans="1:24" x14ac:dyDescent="0.25">
      <c r="A78" s="7">
        <v>74</v>
      </c>
      <c r="B78" s="8" t="s">
        <v>182</v>
      </c>
      <c r="C78" s="16" t="s">
        <v>112</v>
      </c>
      <c r="D78" s="283">
        <v>50359.6</v>
      </c>
      <c r="E78" s="9">
        <f t="shared" si="19"/>
        <v>40287.68</v>
      </c>
      <c r="F78" s="9">
        <f t="shared" si="22"/>
        <v>163.77105691056911</v>
      </c>
      <c r="G78" s="9">
        <f t="shared" si="23"/>
        <v>213.72122926829269</v>
      </c>
      <c r="H78" s="9">
        <f t="shared" si="24"/>
        <v>213.72122926829269</v>
      </c>
      <c r="K78" s="1" t="str">
        <f t="shared" si="20"/>
        <v>74 Челябинская область</v>
      </c>
      <c r="L78" s="289">
        <v>27093</v>
      </c>
      <c r="M78" s="10">
        <f t="shared" si="25"/>
        <v>165.20121951219511</v>
      </c>
      <c r="N78" s="9">
        <f t="shared" si="21"/>
        <v>234.11393234811831</v>
      </c>
      <c r="O78" s="261">
        <f t="shared" si="26"/>
        <v>29473.258983589698</v>
      </c>
      <c r="P78" s="10">
        <f t="shared" si="27"/>
        <v>179.7149938023762</v>
      </c>
      <c r="R78" s="9">
        <f t="shared" si="28"/>
        <v>234.11393234811831</v>
      </c>
      <c r="S78" s="9">
        <f t="shared" si="29"/>
        <v>234.11393234811831</v>
      </c>
      <c r="W78" s="9">
        <f t="shared" si="30"/>
        <v>40287.68</v>
      </c>
      <c r="X78" s="9">
        <f t="shared" si="31"/>
        <v>179.7149938023762</v>
      </c>
    </row>
    <row r="79" spans="1:24" x14ac:dyDescent="0.25">
      <c r="A79" s="7">
        <v>75</v>
      </c>
      <c r="B79" s="7">
        <v>75</v>
      </c>
      <c r="C79" s="16" t="s">
        <v>124</v>
      </c>
      <c r="D79" s="283">
        <v>53749.8</v>
      </c>
      <c r="E79" s="9">
        <f t="shared" si="19"/>
        <v>42999.840000000004</v>
      </c>
      <c r="F79" s="9">
        <f t="shared" si="22"/>
        <v>174.79609756097562</v>
      </c>
      <c r="G79" s="9">
        <f t="shared" si="23"/>
        <v>228.10890731707318</v>
      </c>
      <c r="H79" s="9">
        <f t="shared" si="24"/>
        <v>226.6696756097561</v>
      </c>
      <c r="K79" s="1" t="str">
        <f t="shared" si="20"/>
        <v>75 Забайкальский край</v>
      </c>
      <c r="L79" s="289">
        <v>27093</v>
      </c>
      <c r="M79" s="10">
        <f t="shared" si="25"/>
        <v>165.20121951219511</v>
      </c>
      <c r="N79" s="9">
        <f t="shared" si="21"/>
        <v>234.11393234811831</v>
      </c>
      <c r="O79" s="261">
        <f t="shared" si="26"/>
        <v>29473.258983589698</v>
      </c>
      <c r="P79" s="10">
        <f t="shared" si="27"/>
        <v>179.7149938023762</v>
      </c>
      <c r="R79" s="9">
        <f t="shared" si="28"/>
        <v>234.11393234811831</v>
      </c>
      <c r="S79" s="9">
        <f t="shared" si="29"/>
        <v>234.11393234811831</v>
      </c>
      <c r="W79" s="9">
        <f t="shared" si="30"/>
        <v>42999.840000000004</v>
      </c>
      <c r="X79" s="9">
        <f t="shared" si="31"/>
        <v>179.7149938023762</v>
      </c>
    </row>
    <row r="80" spans="1:24" x14ac:dyDescent="0.25">
      <c r="A80" s="7">
        <v>76</v>
      </c>
      <c r="B80" s="7">
        <v>76</v>
      </c>
      <c r="C80" s="16" t="s">
        <v>82</v>
      </c>
      <c r="D80" s="283">
        <v>59731.4</v>
      </c>
      <c r="E80" s="9">
        <f t="shared" si="19"/>
        <v>47785.120000000003</v>
      </c>
      <c r="F80" s="9">
        <f t="shared" si="22"/>
        <v>194.24845528455285</v>
      </c>
      <c r="G80" s="9">
        <f t="shared" si="23"/>
        <v>253.49423414634146</v>
      </c>
      <c r="H80" s="9">
        <f t="shared" si="24"/>
        <v>249.13714878048779</v>
      </c>
      <c r="K80" s="1" t="str">
        <f t="shared" si="20"/>
        <v>76 Ярославская область</v>
      </c>
      <c r="L80" s="289">
        <v>30000</v>
      </c>
      <c r="M80" s="10">
        <f t="shared" si="25"/>
        <v>182.92682926829269</v>
      </c>
      <c r="N80" s="9">
        <f t="shared" si="21"/>
        <v>259.23367550450484</v>
      </c>
      <c r="O80" s="261">
        <f t="shared" si="26"/>
        <v>32635.653840759267</v>
      </c>
      <c r="P80" s="10">
        <f t="shared" si="27"/>
        <v>198.99788927292238</v>
      </c>
      <c r="R80" s="9">
        <f t="shared" si="28"/>
        <v>259.23367550450484</v>
      </c>
      <c r="S80" s="9">
        <f t="shared" si="29"/>
        <v>259.23367550450484</v>
      </c>
      <c r="W80" s="9">
        <f t="shared" si="30"/>
        <v>47785.120000000003</v>
      </c>
      <c r="X80" s="9">
        <f t="shared" si="31"/>
        <v>198.99788927292238</v>
      </c>
    </row>
    <row r="81" spans="1:24" x14ac:dyDescent="0.25">
      <c r="A81" s="7">
        <v>77</v>
      </c>
      <c r="B81" s="15">
        <v>77</v>
      </c>
      <c r="C81" s="16" t="s">
        <v>146</v>
      </c>
      <c r="D81" s="283">
        <v>142588.70000000001</v>
      </c>
      <c r="E81" s="12">
        <f t="shared" si="19"/>
        <v>114070.96000000002</v>
      </c>
      <c r="F81" s="9">
        <f t="shared" si="22"/>
        <v>463.70308943089441</v>
      </c>
      <c r="G81" s="9">
        <f t="shared" si="23"/>
        <v>605.13253170731718</v>
      </c>
      <c r="H81" s="9">
        <f t="shared" si="24"/>
        <v>560.35725121951236</v>
      </c>
      <c r="K81" s="1" t="str">
        <f t="shared" si="20"/>
        <v xml:space="preserve">77 Город Москва </v>
      </c>
      <c r="L81" s="289">
        <v>39730</v>
      </c>
      <c r="M81" s="10">
        <f t="shared" si="25"/>
        <v>242.2560975609756</v>
      </c>
      <c r="N81" s="9">
        <f t="shared" si="21"/>
        <v>343.31179759313255</v>
      </c>
      <c r="O81" s="261">
        <f t="shared" si="26"/>
        <v>43220.484236445525</v>
      </c>
      <c r="P81" s="10">
        <f t="shared" si="27"/>
        <v>263.53953802710686</v>
      </c>
      <c r="R81" s="9">
        <f t="shared" si="28"/>
        <v>605.13253170731718</v>
      </c>
      <c r="S81" s="9">
        <f t="shared" si="29"/>
        <v>560.35725121951236</v>
      </c>
      <c r="W81" s="9">
        <f t="shared" si="30"/>
        <v>114070.96000000002</v>
      </c>
      <c r="X81" s="9">
        <f t="shared" si="31"/>
        <v>463.70308943089441</v>
      </c>
    </row>
    <row r="82" spans="1:24" x14ac:dyDescent="0.25">
      <c r="A82" s="7">
        <v>78</v>
      </c>
      <c r="B82" s="7">
        <v>78</v>
      </c>
      <c r="C82" s="16" t="s">
        <v>148</v>
      </c>
      <c r="D82" s="283">
        <v>94559.9</v>
      </c>
      <c r="E82" s="9">
        <f t="shared" si="19"/>
        <v>75647.92</v>
      </c>
      <c r="F82" s="9">
        <f t="shared" si="22"/>
        <v>307.51186991869918</v>
      </c>
      <c r="G82" s="9">
        <f t="shared" si="23"/>
        <v>401.3029902439024</v>
      </c>
      <c r="H82" s="9">
        <f t="shared" si="24"/>
        <v>379.95639268292678</v>
      </c>
      <c r="K82" s="1" t="str">
        <f t="shared" si="20"/>
        <v xml:space="preserve">78 Город Санкт-Петербург </v>
      </c>
      <c r="L82" s="289">
        <v>31250</v>
      </c>
      <c r="M82" s="10">
        <f t="shared" si="25"/>
        <v>190.54878048780489</v>
      </c>
      <c r="N82" s="9">
        <f t="shared" si="21"/>
        <v>270.03507865052586</v>
      </c>
      <c r="O82" s="261">
        <f t="shared" si="26"/>
        <v>33995.472750790905</v>
      </c>
      <c r="P82" s="10">
        <f t="shared" si="27"/>
        <v>207.28946799262746</v>
      </c>
      <c r="R82" s="9">
        <f t="shared" si="28"/>
        <v>401.3029902439024</v>
      </c>
      <c r="S82" s="9">
        <f t="shared" si="29"/>
        <v>379.95639268292678</v>
      </c>
      <c r="W82" s="9">
        <f t="shared" si="30"/>
        <v>75647.92</v>
      </c>
      <c r="X82" s="9">
        <f t="shared" si="31"/>
        <v>307.51186991869918</v>
      </c>
    </row>
    <row r="83" spans="1:24" x14ac:dyDescent="0.25">
      <c r="A83" s="7">
        <v>79</v>
      </c>
      <c r="B83" s="7">
        <v>79</v>
      </c>
      <c r="C83" s="16" t="s">
        <v>134</v>
      </c>
      <c r="D83" s="283">
        <v>59335.6</v>
      </c>
      <c r="E83" s="9">
        <f t="shared" si="19"/>
        <v>47468.480000000003</v>
      </c>
      <c r="F83" s="9">
        <f t="shared" si="22"/>
        <v>192.96130081300814</v>
      </c>
      <c r="G83" s="9">
        <f t="shared" si="23"/>
        <v>251.81449756097561</v>
      </c>
      <c r="H83" s="9">
        <f t="shared" si="24"/>
        <v>247.65048536585365</v>
      </c>
      <c r="K83" s="1" t="str">
        <f t="shared" si="20"/>
        <v>79 Еврейская автономная область</v>
      </c>
      <c r="L83" s="289">
        <v>27093</v>
      </c>
      <c r="M83" s="10">
        <f t="shared" si="25"/>
        <v>165.20121951219511</v>
      </c>
      <c r="N83" s="9">
        <f t="shared" si="21"/>
        <v>234.11393234811831</v>
      </c>
      <c r="O83" s="261">
        <f t="shared" si="26"/>
        <v>29473.258983589698</v>
      </c>
      <c r="P83" s="10">
        <f t="shared" si="27"/>
        <v>179.7149938023762</v>
      </c>
      <c r="R83" s="9">
        <f t="shared" si="28"/>
        <v>251.81449756097561</v>
      </c>
      <c r="S83" s="9">
        <f t="shared" si="29"/>
        <v>247.65048536585365</v>
      </c>
      <c r="W83" s="9">
        <f t="shared" si="30"/>
        <v>47468.480000000003</v>
      </c>
      <c r="X83" s="9">
        <f t="shared" si="31"/>
        <v>192.96130081300814</v>
      </c>
    </row>
    <row r="84" spans="1:24" x14ac:dyDescent="0.25">
      <c r="A84" s="7">
        <v>80</v>
      </c>
      <c r="B84" s="7">
        <v>83</v>
      </c>
      <c r="C84" s="16" t="s">
        <v>147</v>
      </c>
      <c r="D84" s="283">
        <v>107652.3</v>
      </c>
      <c r="E84" s="9">
        <f t="shared" si="19"/>
        <v>86121.840000000011</v>
      </c>
      <c r="F84" s="9">
        <f t="shared" si="22"/>
        <v>350.08878048780491</v>
      </c>
      <c r="G84" s="9">
        <f t="shared" si="23"/>
        <v>456.86585853658539</v>
      </c>
      <c r="H84" s="9">
        <f t="shared" si="24"/>
        <v>429.13272439024394</v>
      </c>
      <c r="K84" s="1" t="str">
        <f t="shared" si="20"/>
        <v xml:space="preserve">83 Ненецкий автономный округ </v>
      </c>
      <c r="L84" s="289">
        <v>27093</v>
      </c>
      <c r="M84" s="10">
        <f t="shared" si="25"/>
        <v>165.20121951219511</v>
      </c>
      <c r="N84" s="9">
        <f t="shared" si="21"/>
        <v>234.11393234811831</v>
      </c>
      <c r="O84" s="261">
        <f t="shared" si="26"/>
        <v>29473.258983589698</v>
      </c>
      <c r="P84" s="10">
        <f t="shared" si="27"/>
        <v>179.7149938023762</v>
      </c>
      <c r="R84" s="9">
        <f t="shared" si="28"/>
        <v>456.86585853658539</v>
      </c>
      <c r="S84" s="9">
        <f t="shared" si="29"/>
        <v>429.13272439024394</v>
      </c>
      <c r="W84" s="9">
        <f t="shared" si="30"/>
        <v>86121.840000000011</v>
      </c>
      <c r="X84" s="9">
        <f t="shared" si="31"/>
        <v>350.08878048780491</v>
      </c>
    </row>
    <row r="85" spans="1:24" x14ac:dyDescent="0.25">
      <c r="A85" s="7">
        <v>81</v>
      </c>
      <c r="B85" s="8" t="s">
        <v>183</v>
      </c>
      <c r="C85" s="16" t="s">
        <v>150</v>
      </c>
      <c r="D85" s="283">
        <v>72520.899999999994</v>
      </c>
      <c r="E85" s="9">
        <f t="shared" si="19"/>
        <v>58016.72</v>
      </c>
      <c r="F85" s="9">
        <f t="shared" si="22"/>
        <v>235.84032520325204</v>
      </c>
      <c r="G85" s="9">
        <f t="shared" si="23"/>
        <v>307.77162439024391</v>
      </c>
      <c r="H85" s="9">
        <f t="shared" si="24"/>
        <v>297.17575853658536</v>
      </c>
      <c r="K85" s="1" t="str">
        <f t="shared" si="20"/>
        <v xml:space="preserve">86 Ханты-Мансийский автономный округ - Югра </v>
      </c>
      <c r="L85" s="289">
        <v>27093</v>
      </c>
      <c r="M85" s="10">
        <f t="shared" si="25"/>
        <v>165.20121951219511</v>
      </c>
      <c r="N85" s="9">
        <f t="shared" si="21"/>
        <v>234.11393234811831</v>
      </c>
      <c r="O85" s="261">
        <f t="shared" si="26"/>
        <v>29473.258983589698</v>
      </c>
      <c r="P85" s="10">
        <f t="shared" si="27"/>
        <v>179.7149938023762</v>
      </c>
      <c r="R85" s="9">
        <f t="shared" si="28"/>
        <v>307.77162439024391</v>
      </c>
      <c r="S85" s="9">
        <f t="shared" si="29"/>
        <v>297.17575853658536</v>
      </c>
      <c r="W85" s="9">
        <f t="shared" si="30"/>
        <v>58016.72</v>
      </c>
      <c r="X85" s="9">
        <f t="shared" si="31"/>
        <v>235.84032520325204</v>
      </c>
    </row>
    <row r="86" spans="1:24" x14ac:dyDescent="0.25">
      <c r="A86" s="7">
        <v>82</v>
      </c>
      <c r="B86" s="7">
        <v>87</v>
      </c>
      <c r="C86" s="16" t="s">
        <v>135</v>
      </c>
      <c r="D86" s="283">
        <v>83294.7</v>
      </c>
      <c r="E86" s="9">
        <f t="shared" si="19"/>
        <v>66635.759999999995</v>
      </c>
      <c r="F86" s="9">
        <f t="shared" si="22"/>
        <v>270.87707317073171</v>
      </c>
      <c r="G86" s="9">
        <f t="shared" si="23"/>
        <v>353.49458048780485</v>
      </c>
      <c r="H86" s="9">
        <f t="shared" si="24"/>
        <v>337.64320243902438</v>
      </c>
      <c r="K86" s="1" t="str">
        <f t="shared" si="20"/>
        <v>87 Чукотский автономный округ</v>
      </c>
      <c r="L86" s="289">
        <v>27093</v>
      </c>
      <c r="M86" s="10">
        <f t="shared" si="25"/>
        <v>165.20121951219511</v>
      </c>
      <c r="N86" s="9">
        <f t="shared" si="21"/>
        <v>234.11393234811831</v>
      </c>
      <c r="O86" s="261">
        <f t="shared" si="26"/>
        <v>29473.258983589698</v>
      </c>
      <c r="P86" s="10">
        <f t="shared" si="27"/>
        <v>179.7149938023762</v>
      </c>
      <c r="R86" s="9">
        <f t="shared" si="28"/>
        <v>353.49458048780485</v>
      </c>
      <c r="S86" s="9">
        <f t="shared" si="29"/>
        <v>337.64320243902438</v>
      </c>
      <c r="W86" s="9">
        <f t="shared" si="30"/>
        <v>66635.759999999995</v>
      </c>
      <c r="X86" s="9">
        <f t="shared" si="31"/>
        <v>270.87707317073171</v>
      </c>
    </row>
    <row r="87" spans="1:24" x14ac:dyDescent="0.25">
      <c r="A87" s="7">
        <v>83</v>
      </c>
      <c r="B87" s="8" t="s">
        <v>184</v>
      </c>
      <c r="C87" s="16" t="s">
        <v>151</v>
      </c>
      <c r="D87" s="283">
        <v>79854.899999999994</v>
      </c>
      <c r="E87" s="9">
        <f t="shared" si="19"/>
        <v>63883.92</v>
      </c>
      <c r="F87" s="9">
        <f t="shared" si="22"/>
        <v>259.69073170731707</v>
      </c>
      <c r="G87" s="9">
        <f t="shared" si="23"/>
        <v>338.89640487804877</v>
      </c>
      <c r="H87" s="9">
        <f t="shared" si="24"/>
        <v>324.72297804878048</v>
      </c>
      <c r="K87" s="1" t="str">
        <f t="shared" si="20"/>
        <v xml:space="preserve">89 Ямало-Ненецкий автономный округ </v>
      </c>
      <c r="L87" s="289">
        <v>27093</v>
      </c>
      <c r="M87" s="10">
        <f t="shared" si="25"/>
        <v>165.20121951219511</v>
      </c>
      <c r="N87" s="9">
        <f t="shared" si="21"/>
        <v>234.11393234811831</v>
      </c>
      <c r="O87" s="261">
        <f t="shared" si="26"/>
        <v>29473.258983589698</v>
      </c>
      <c r="P87" s="10">
        <f t="shared" si="27"/>
        <v>179.7149938023762</v>
      </c>
      <c r="R87" s="9">
        <f t="shared" si="28"/>
        <v>338.89640487804877</v>
      </c>
      <c r="S87" s="9">
        <f t="shared" si="29"/>
        <v>324.72297804878048</v>
      </c>
      <c r="W87" s="9">
        <f t="shared" si="30"/>
        <v>63883.92</v>
      </c>
      <c r="X87" s="9">
        <f t="shared" si="31"/>
        <v>259.69073170731707</v>
      </c>
    </row>
    <row r="88" spans="1:24" x14ac:dyDescent="0.25">
      <c r="A88" s="7">
        <v>84</v>
      </c>
      <c r="B88" s="7">
        <v>91</v>
      </c>
      <c r="C88" s="16" t="s">
        <v>93</v>
      </c>
      <c r="D88" s="283">
        <v>50752</v>
      </c>
      <c r="E88" s="9">
        <f t="shared" si="19"/>
        <v>40601.600000000006</v>
      </c>
      <c r="F88" s="9">
        <f t="shared" si="22"/>
        <v>165.04715447154473</v>
      </c>
      <c r="G88" s="9">
        <f t="shared" si="23"/>
        <v>215.38653658536586</v>
      </c>
      <c r="H88" s="9">
        <f t="shared" si="24"/>
        <v>215.38653658536586</v>
      </c>
      <c r="K88" s="1" t="str">
        <f t="shared" si="20"/>
        <v>91 Республика Крым</v>
      </c>
      <c r="L88" s="289">
        <v>27093</v>
      </c>
      <c r="M88" s="10">
        <f t="shared" si="25"/>
        <v>165.20121951219511</v>
      </c>
      <c r="N88" s="9">
        <f t="shared" si="21"/>
        <v>234.11393234811831</v>
      </c>
      <c r="O88" s="261">
        <f t="shared" si="26"/>
        <v>29473.258983589698</v>
      </c>
      <c r="P88" s="10">
        <f t="shared" si="27"/>
        <v>179.7149938023762</v>
      </c>
      <c r="R88" s="9">
        <f t="shared" si="28"/>
        <v>234.11393234811831</v>
      </c>
      <c r="S88" s="9">
        <f t="shared" si="29"/>
        <v>234.11393234811831</v>
      </c>
      <c r="W88" s="9">
        <f t="shared" si="30"/>
        <v>40601.600000000006</v>
      </c>
      <c r="X88" s="9">
        <f t="shared" si="31"/>
        <v>179.7149938023762</v>
      </c>
    </row>
    <row r="89" spans="1:24" x14ac:dyDescent="0.25">
      <c r="A89" s="7"/>
      <c r="B89" s="7">
        <v>92</v>
      </c>
      <c r="C89" s="16" t="s">
        <v>136</v>
      </c>
      <c r="D89" s="283">
        <v>29856</v>
      </c>
      <c r="E89" s="9">
        <f t="shared" ref="E89" si="32">D89*0.8</f>
        <v>23884.800000000003</v>
      </c>
      <c r="F89" s="9">
        <f t="shared" ref="F89:F93" si="33">E89/246</f>
        <v>97.092682926829283</v>
      </c>
      <c r="G89" s="9">
        <f t="shared" ref="G89:G93" si="34">F89*1.305</f>
        <v>126.70595121951222</v>
      </c>
      <c r="H89" s="9">
        <f t="shared" ref="H89:H93" si="35">IF(F89&gt;$M$5,$M$5*1.305+(F89-$M$5)*1.155,F89*1.305)</f>
        <v>126.70595121951222</v>
      </c>
      <c r="K89" s="1" t="str">
        <f t="shared" si="20"/>
        <v>92 Город федерального значения Севастополь</v>
      </c>
      <c r="L89" s="289">
        <v>27093</v>
      </c>
      <c r="M89" s="10">
        <f t="shared" ref="M89:M93" si="36">L89/164</f>
        <v>165.20121951219511</v>
      </c>
      <c r="N89" s="9">
        <f t="shared" ref="N89:N93" si="37">((M89/29.3*28*100%/12)+M89)*1.305+M89*164*24/730*3/12/164</f>
        <v>234.11393234811831</v>
      </c>
      <c r="O89" s="261">
        <f t="shared" si="26"/>
        <v>29473.258983589698</v>
      </c>
      <c r="P89" s="10">
        <f t="shared" si="27"/>
        <v>179.7149938023762</v>
      </c>
      <c r="R89" s="9">
        <f t="shared" si="28"/>
        <v>234.11393234811831</v>
      </c>
      <c r="S89" s="9">
        <f t="shared" si="29"/>
        <v>234.11393234811831</v>
      </c>
      <c r="W89" s="9">
        <f t="shared" si="30"/>
        <v>29473.258983589698</v>
      </c>
      <c r="X89" s="9">
        <f t="shared" si="31"/>
        <v>179.7149938023762</v>
      </c>
    </row>
    <row r="90" spans="1:24" x14ac:dyDescent="0.25">
      <c r="A90" s="7"/>
      <c r="B90" s="7">
        <v>80</v>
      </c>
      <c r="C90" s="16" t="s">
        <v>306</v>
      </c>
      <c r="D90" s="283">
        <v>0</v>
      </c>
      <c r="E90" s="9">
        <v>0</v>
      </c>
      <c r="F90" s="9">
        <f t="shared" si="33"/>
        <v>0</v>
      </c>
      <c r="G90" s="9">
        <f t="shared" si="34"/>
        <v>0</v>
      </c>
      <c r="H90" s="9">
        <f t="shared" si="35"/>
        <v>0</v>
      </c>
      <c r="K90" s="1" t="str">
        <f t="shared" si="20"/>
        <v>80 Донецкая Народная Республика**</v>
      </c>
      <c r="L90" s="289">
        <v>0</v>
      </c>
      <c r="M90" s="10">
        <f t="shared" si="36"/>
        <v>0</v>
      </c>
      <c r="N90" s="9">
        <f t="shared" si="37"/>
        <v>0</v>
      </c>
      <c r="O90" s="261">
        <f t="shared" si="26"/>
        <v>0</v>
      </c>
      <c r="P90" s="10">
        <f t="shared" si="27"/>
        <v>0</v>
      </c>
      <c r="R90" s="9">
        <f t="shared" si="28"/>
        <v>0</v>
      </c>
      <c r="S90" s="9">
        <f t="shared" si="29"/>
        <v>0</v>
      </c>
      <c r="W90" s="9">
        <f t="shared" si="30"/>
        <v>0</v>
      </c>
      <c r="X90" s="9">
        <f t="shared" si="31"/>
        <v>0</v>
      </c>
    </row>
    <row r="91" spans="1:24" x14ac:dyDescent="0.25">
      <c r="A91" s="7"/>
      <c r="B91" s="7">
        <v>81</v>
      </c>
      <c r="C91" s="16" t="s">
        <v>307</v>
      </c>
      <c r="D91" s="283">
        <v>0</v>
      </c>
      <c r="E91" s="9">
        <v>0</v>
      </c>
      <c r="F91" s="9">
        <f t="shared" si="33"/>
        <v>0</v>
      </c>
      <c r="G91" s="9">
        <f t="shared" si="34"/>
        <v>0</v>
      </c>
      <c r="H91" s="9">
        <f t="shared" si="35"/>
        <v>0</v>
      </c>
      <c r="K91" s="1" t="str">
        <f t="shared" si="20"/>
        <v>81 Луганская Народная Республика**</v>
      </c>
      <c r="L91" s="289">
        <v>0</v>
      </c>
      <c r="M91" s="10">
        <f t="shared" si="36"/>
        <v>0</v>
      </c>
      <c r="N91" s="9">
        <f t="shared" si="37"/>
        <v>0</v>
      </c>
      <c r="O91" s="261">
        <f t="shared" si="26"/>
        <v>0</v>
      </c>
      <c r="P91" s="10">
        <f t="shared" si="27"/>
        <v>0</v>
      </c>
      <c r="R91" s="9">
        <f t="shared" si="28"/>
        <v>0</v>
      </c>
      <c r="S91" s="9">
        <f t="shared" si="29"/>
        <v>0</v>
      </c>
      <c r="W91" s="9">
        <f t="shared" si="30"/>
        <v>0</v>
      </c>
      <c r="X91" s="9">
        <f t="shared" si="31"/>
        <v>0</v>
      </c>
    </row>
    <row r="92" spans="1:24" x14ac:dyDescent="0.25">
      <c r="A92" s="7">
        <v>85</v>
      </c>
      <c r="B92" s="7">
        <v>85</v>
      </c>
      <c r="C92" s="16" t="s">
        <v>308</v>
      </c>
      <c r="D92" s="283">
        <v>0</v>
      </c>
      <c r="E92" s="9">
        <v>0</v>
      </c>
      <c r="F92" s="9">
        <f t="shared" si="33"/>
        <v>0</v>
      </c>
      <c r="G92" s="9">
        <f t="shared" si="34"/>
        <v>0</v>
      </c>
      <c r="H92" s="9">
        <f t="shared" si="35"/>
        <v>0</v>
      </c>
      <c r="K92" s="1" t="str">
        <f t="shared" si="20"/>
        <v>85 Запорожская область**</v>
      </c>
      <c r="L92" s="289">
        <v>0</v>
      </c>
      <c r="M92" s="10">
        <f t="shared" si="36"/>
        <v>0</v>
      </c>
      <c r="N92" s="9">
        <f t="shared" si="37"/>
        <v>0</v>
      </c>
      <c r="O92" s="261">
        <f t="shared" si="26"/>
        <v>0</v>
      </c>
      <c r="P92" s="10">
        <f t="shared" si="27"/>
        <v>0</v>
      </c>
      <c r="R92" s="9">
        <f t="shared" si="28"/>
        <v>0</v>
      </c>
      <c r="S92" s="9">
        <f t="shared" si="29"/>
        <v>0</v>
      </c>
      <c r="W92" s="9">
        <f t="shared" si="30"/>
        <v>0</v>
      </c>
      <c r="X92" s="9">
        <f t="shared" si="31"/>
        <v>0</v>
      </c>
    </row>
    <row r="93" spans="1:24" x14ac:dyDescent="0.25">
      <c r="B93" s="7">
        <v>84</v>
      </c>
      <c r="C93" s="16" t="s">
        <v>309</v>
      </c>
      <c r="D93" s="283">
        <v>0</v>
      </c>
      <c r="E93" s="9">
        <v>0</v>
      </c>
      <c r="F93" s="9">
        <f t="shared" si="33"/>
        <v>0</v>
      </c>
      <c r="G93" s="9">
        <f t="shared" si="34"/>
        <v>0</v>
      </c>
      <c r="H93" s="9">
        <f t="shared" si="35"/>
        <v>0</v>
      </c>
      <c r="K93" s="1" t="str">
        <f t="shared" si="20"/>
        <v>84 Херсонская область**</v>
      </c>
      <c r="L93" s="289">
        <v>0</v>
      </c>
      <c r="M93" s="10">
        <f t="shared" si="36"/>
        <v>0</v>
      </c>
      <c r="N93" s="9">
        <f t="shared" si="37"/>
        <v>0</v>
      </c>
      <c r="O93" s="261">
        <f t="shared" si="26"/>
        <v>0</v>
      </c>
      <c r="P93" s="10">
        <f t="shared" si="27"/>
        <v>0</v>
      </c>
      <c r="R93" s="9">
        <f t="shared" si="28"/>
        <v>0</v>
      </c>
      <c r="S93" s="9">
        <f t="shared" si="29"/>
        <v>0</v>
      </c>
      <c r="W93" s="9">
        <f t="shared" si="30"/>
        <v>0</v>
      </c>
      <c r="X93" s="9">
        <f t="shared" si="31"/>
        <v>0</v>
      </c>
    </row>
    <row r="94" spans="1:24" ht="16.5" thickBot="1" x14ac:dyDescent="0.3">
      <c r="C94" s="17"/>
    </row>
    <row r="95" spans="1:24" ht="16.5" thickBot="1" x14ac:dyDescent="0.3">
      <c r="B95" s="4" t="s">
        <v>300</v>
      </c>
      <c r="C95" s="275" t="s">
        <v>312</v>
      </c>
    </row>
    <row r="96" spans="1:24" ht="16.5" thickBot="1" x14ac:dyDescent="0.3">
      <c r="B96" s="4" t="s">
        <v>305</v>
      </c>
      <c r="C96" s="275" t="s">
        <v>301</v>
      </c>
    </row>
    <row r="97" spans="3:3" ht="16.5" thickBot="1" x14ac:dyDescent="0.3">
      <c r="C97" s="17"/>
    </row>
    <row r="98" spans="3:3" ht="16.5" thickBot="1" x14ac:dyDescent="0.3">
      <c r="C98" s="17"/>
    </row>
    <row r="99" spans="3:3" ht="16.5" thickBot="1" x14ac:dyDescent="0.3">
      <c r="C99" s="17"/>
    </row>
    <row r="100" spans="3:3" ht="16.5" thickBot="1" x14ac:dyDescent="0.3">
      <c r="C100" s="17"/>
    </row>
    <row r="101" spans="3:3" ht="16.5" thickBot="1" x14ac:dyDescent="0.3">
      <c r="C101" s="18"/>
    </row>
    <row r="102" spans="3:3" ht="16.5" thickBot="1" x14ac:dyDescent="0.3">
      <c r="C102" s="17"/>
    </row>
    <row r="103" spans="3:3" ht="16.5" thickBot="1" x14ac:dyDescent="0.3">
      <c r="C103" s="17"/>
    </row>
    <row r="104" spans="3:3" ht="16.5" thickBot="1" x14ac:dyDescent="0.3">
      <c r="C104" s="17"/>
    </row>
    <row r="105" spans="3:3" ht="16.5" thickBot="1" x14ac:dyDescent="0.3">
      <c r="C105" s="17"/>
    </row>
    <row r="106" spans="3:3" ht="16.5" thickBot="1" x14ac:dyDescent="0.3">
      <c r="C106" s="17"/>
    </row>
    <row r="107" spans="3:3" ht="16.5" thickBot="1" x14ac:dyDescent="0.3">
      <c r="C107" s="17"/>
    </row>
    <row r="108" spans="3:3" ht="16.5" thickBot="1" x14ac:dyDescent="0.3">
      <c r="C108" s="17"/>
    </row>
    <row r="109" spans="3:3" ht="16.5" thickBot="1" x14ac:dyDescent="0.3">
      <c r="C109" s="18"/>
    </row>
    <row r="110" spans="3:3" ht="16.5" thickBot="1" x14ac:dyDescent="0.3">
      <c r="C110" s="17"/>
    </row>
    <row r="111" spans="3:3" ht="16.5" thickBot="1" x14ac:dyDescent="0.3">
      <c r="C111" s="17"/>
    </row>
    <row r="112" spans="3:3" ht="16.5" thickBot="1" x14ac:dyDescent="0.3">
      <c r="C112" s="17"/>
    </row>
    <row r="113" spans="3:3" ht="16.5" thickBot="1" x14ac:dyDescent="0.3">
      <c r="C113" s="17"/>
    </row>
    <row r="114" spans="3:3" ht="16.5" thickBot="1" x14ac:dyDescent="0.3">
      <c r="C114" s="17"/>
    </row>
    <row r="115" spans="3:3" ht="16.5" thickBot="1" x14ac:dyDescent="0.3">
      <c r="C115" s="17"/>
    </row>
    <row r="116" spans="3:3" ht="16.5" thickBot="1" x14ac:dyDescent="0.3">
      <c r="C116" s="17"/>
    </row>
    <row r="117" spans="3:3" ht="16.5" thickBot="1" x14ac:dyDescent="0.3">
      <c r="C117" s="17"/>
    </row>
    <row r="118" spans="3:3" ht="16.5" thickBot="1" x14ac:dyDescent="0.3">
      <c r="C118" s="17"/>
    </row>
    <row r="119" spans="3:3" ht="16.5" thickBot="1" x14ac:dyDescent="0.3">
      <c r="C119" s="17"/>
    </row>
    <row r="120" spans="3:3" ht="16.5" thickBot="1" x14ac:dyDescent="0.3">
      <c r="C120" s="17"/>
    </row>
    <row r="121" spans="3:3" ht="16.5" thickBot="1" x14ac:dyDescent="0.3">
      <c r="C121" s="17"/>
    </row>
    <row r="122" spans="3:3" ht="16.5" thickBot="1" x14ac:dyDescent="0.3">
      <c r="C122" s="17"/>
    </row>
    <row r="123" spans="3:3" ht="16.5" thickBot="1" x14ac:dyDescent="0.3">
      <c r="C123" s="17"/>
    </row>
    <row r="124" spans="3:3" ht="16.5" thickBot="1" x14ac:dyDescent="0.3">
      <c r="C124" s="17"/>
    </row>
    <row r="125" spans="3:3" ht="16.5" thickBot="1" x14ac:dyDescent="0.3">
      <c r="C125" s="17"/>
    </row>
    <row r="126" spans="3:3" ht="16.5" thickBot="1" x14ac:dyDescent="0.3">
      <c r="C126" s="17"/>
    </row>
    <row r="127" spans="3:3" ht="16.5" thickBot="1" x14ac:dyDescent="0.3">
      <c r="C127" s="17"/>
    </row>
    <row r="128" spans="3:3" ht="16.5" thickBot="1" x14ac:dyDescent="0.3">
      <c r="C128" s="17"/>
    </row>
    <row r="129" spans="3:3" ht="16.5" thickBot="1" x14ac:dyDescent="0.3">
      <c r="C129" s="17"/>
    </row>
    <row r="130" spans="3:3" ht="16.5" thickBot="1" x14ac:dyDescent="0.3">
      <c r="C130" s="17"/>
    </row>
    <row r="131" spans="3:3" ht="16.5" thickBot="1" x14ac:dyDescent="0.3">
      <c r="C131" s="17"/>
    </row>
    <row r="132" spans="3:3" ht="16.5" thickBot="1" x14ac:dyDescent="0.3">
      <c r="C132" s="17"/>
    </row>
    <row r="133" spans="3:3" ht="16.5" thickBot="1" x14ac:dyDescent="0.3">
      <c r="C133" s="17"/>
    </row>
    <row r="134" spans="3:3" ht="16.5" thickBot="1" x14ac:dyDescent="0.3">
      <c r="C134" s="17"/>
    </row>
    <row r="135" spans="3:3" ht="16.5" thickBot="1" x14ac:dyDescent="0.3">
      <c r="C135" s="18"/>
    </row>
    <row r="136" spans="3:3" ht="16.5" thickBot="1" x14ac:dyDescent="0.3">
      <c r="C136" s="17"/>
    </row>
    <row r="137" spans="3:3" ht="16.5" thickBot="1" x14ac:dyDescent="0.3">
      <c r="C137" s="17"/>
    </row>
    <row r="138" spans="3:3" ht="16.5" thickBot="1" x14ac:dyDescent="0.3">
      <c r="C138" s="18"/>
    </row>
    <row r="139" spans="3:3" ht="16.5" thickBot="1" x14ac:dyDescent="0.3">
      <c r="C139" s="18"/>
    </row>
    <row r="140" spans="3:3" ht="16.5" thickBot="1" x14ac:dyDescent="0.3">
      <c r="C140" s="17"/>
    </row>
    <row r="141" spans="3:3" ht="16.5" thickBot="1" x14ac:dyDescent="0.3">
      <c r="C141" s="17"/>
    </row>
    <row r="142" spans="3:3" ht="16.5" thickBot="1" x14ac:dyDescent="0.3">
      <c r="C142" s="18"/>
    </row>
    <row r="143" spans="3:3" ht="16.5" thickBot="1" x14ac:dyDescent="0.3">
      <c r="C143" s="17"/>
    </row>
    <row r="144" spans="3:3" ht="16.5" thickBot="1" x14ac:dyDescent="0.3">
      <c r="C144" s="17"/>
    </row>
    <row r="145" spans="3:3" ht="16.5" thickBot="1" x14ac:dyDescent="0.3">
      <c r="C145" s="17"/>
    </row>
    <row r="146" spans="3:3" ht="16.5" thickBot="1" x14ac:dyDescent="0.3">
      <c r="C146" s="17"/>
    </row>
    <row r="147" spans="3:3" ht="16.5" thickBot="1" x14ac:dyDescent="0.3">
      <c r="C147" s="17"/>
    </row>
    <row r="148" spans="3:3" ht="16.5" thickBot="1" x14ac:dyDescent="0.3">
      <c r="C148" s="17"/>
    </row>
    <row r="149" spans="3:3" ht="16.5" thickBot="1" x14ac:dyDescent="0.3">
      <c r="C149" s="17"/>
    </row>
    <row r="150" spans="3:3" ht="16.5" thickBot="1" x14ac:dyDescent="0.3">
      <c r="C150" s="17"/>
    </row>
    <row r="151" spans="3:3" ht="16.5" thickBot="1" x14ac:dyDescent="0.3">
      <c r="C151" s="17"/>
    </row>
    <row r="152" spans="3:3" ht="16.5" thickBot="1" x14ac:dyDescent="0.3">
      <c r="C152" s="17"/>
    </row>
    <row r="153" spans="3:3" ht="16.5" thickBot="1" x14ac:dyDescent="0.3">
      <c r="C153" s="17"/>
    </row>
    <row r="154" spans="3:3" ht="16.5" thickBot="1" x14ac:dyDescent="0.3">
      <c r="C154" s="17"/>
    </row>
    <row r="155" spans="3:3" ht="16.5" thickBot="1" x14ac:dyDescent="0.3">
      <c r="C155" s="17"/>
    </row>
    <row r="156" spans="3:3" ht="16.5" thickBot="1" x14ac:dyDescent="0.3">
      <c r="C156" s="17"/>
    </row>
    <row r="157" spans="3:3" ht="16.5" thickBot="1" x14ac:dyDescent="0.3">
      <c r="C157" s="17"/>
    </row>
    <row r="158" spans="3:3" ht="16.5" thickBot="1" x14ac:dyDescent="0.3">
      <c r="C158" s="17"/>
    </row>
    <row r="159" spans="3:3" ht="16.5" thickBot="1" x14ac:dyDescent="0.3">
      <c r="C159" s="17"/>
    </row>
    <row r="160" spans="3:3" ht="16.5" thickBot="1" x14ac:dyDescent="0.3">
      <c r="C160" s="17"/>
    </row>
    <row r="161" spans="3:3" ht="16.5" thickBot="1" x14ac:dyDescent="0.3">
      <c r="C161" s="17"/>
    </row>
    <row r="162" spans="3:3" ht="16.5" thickBot="1" x14ac:dyDescent="0.3">
      <c r="C162" s="17"/>
    </row>
    <row r="163" spans="3:3" ht="16.5" thickBot="1" x14ac:dyDescent="0.3">
      <c r="C163" s="17"/>
    </row>
    <row r="164" spans="3:3" ht="16.5" thickBot="1" x14ac:dyDescent="0.3">
      <c r="C164" s="17"/>
    </row>
    <row r="165" spans="3:3" ht="16.5" thickBot="1" x14ac:dyDescent="0.3">
      <c r="C165" s="17"/>
    </row>
    <row r="166" spans="3:3" ht="16.5" thickBot="1" x14ac:dyDescent="0.3">
      <c r="C166" s="17"/>
    </row>
    <row r="167" spans="3:3" ht="16.5" thickBot="1" x14ac:dyDescent="0.3">
      <c r="C167" s="17"/>
    </row>
    <row r="168" spans="3:3" ht="16.5" thickBot="1" x14ac:dyDescent="0.3">
      <c r="C168" s="17"/>
    </row>
    <row r="169" spans="3:3" ht="16.5" thickBot="1" x14ac:dyDescent="0.3">
      <c r="C169" s="17"/>
    </row>
    <row r="170" spans="3:3" ht="16.5" thickBot="1" x14ac:dyDescent="0.3">
      <c r="C170" s="17"/>
    </row>
    <row r="171" spans="3:3" ht="16.5" thickBot="1" x14ac:dyDescent="0.3">
      <c r="C171" s="17"/>
    </row>
    <row r="172" spans="3:3" ht="16.5" thickBot="1" x14ac:dyDescent="0.3">
      <c r="C172" s="17"/>
    </row>
    <row r="173" spans="3:3" ht="16.5" thickBot="1" x14ac:dyDescent="0.3">
      <c r="C173" s="17"/>
    </row>
    <row r="174" spans="3:3" ht="16.5" thickBot="1" x14ac:dyDescent="0.3">
      <c r="C174" s="19"/>
    </row>
    <row r="175" spans="3:3" ht="16.5" thickBot="1" x14ac:dyDescent="0.3">
      <c r="C175" s="18"/>
    </row>
    <row r="176" spans="3:3" ht="16.5" thickBot="1" x14ac:dyDescent="0.3">
      <c r="C176" s="17"/>
    </row>
    <row r="177" spans="3:3" ht="16.5" thickBot="1" x14ac:dyDescent="0.3">
      <c r="C177" s="17"/>
    </row>
    <row r="178" spans="3:3" ht="16.5" thickBot="1" x14ac:dyDescent="0.3">
      <c r="C178" s="17"/>
    </row>
    <row r="179" spans="3:3" ht="16.5" thickBot="1" x14ac:dyDescent="0.3">
      <c r="C179" s="17"/>
    </row>
    <row r="180" spans="3:3" ht="16.5" thickBot="1" x14ac:dyDescent="0.3">
      <c r="C180" s="17"/>
    </row>
    <row r="181" spans="3:3" ht="16.5" thickBot="1" x14ac:dyDescent="0.3">
      <c r="C181" s="20"/>
    </row>
  </sheetData>
  <sheetProtection algorithmName="SHA-512" hashValue="zyzHtrkW20pmTzc1K7UiCLoAp3f6YgoJBqiiRfxM0nKOEY0edFynVwtETclLR2Cs/WIIcA8u3jsr+2AWC8OXSQ==" saltValue="tenu/rkDGcvhcgHiVFa0wQ==" spinCount="100000" sheet="1" formatCells="0" formatColumns="0" formatRows="0" insertColumns="0" insertRows="0" insertHyperlinks="0" deleteColumns="0" deleteRows="0" sort="0" autoFilter="0" pivotTables="0"/>
  <sortState xmlns:xlrd2="http://schemas.microsoft.com/office/spreadsheetml/2017/richdata2" ref="A6:G89">
    <sortCondition ref="B5"/>
  </sortState>
  <mergeCells count="18">
    <mergeCell ref="B1:H1"/>
    <mergeCell ref="L1:P1"/>
    <mergeCell ref="B2:B4"/>
    <mergeCell ref="C2:C4"/>
    <mergeCell ref="D2:D4"/>
    <mergeCell ref="E2:F3"/>
    <mergeCell ref="G2:H3"/>
    <mergeCell ref="L2:L4"/>
    <mergeCell ref="M2:M4"/>
    <mergeCell ref="N2:N4"/>
    <mergeCell ref="O2:O4"/>
    <mergeCell ref="P2:P4"/>
    <mergeCell ref="W1:X1"/>
    <mergeCell ref="W2:W4"/>
    <mergeCell ref="X2:X4"/>
    <mergeCell ref="R1:S1"/>
    <mergeCell ref="R2:R4"/>
    <mergeCell ref="S2:S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J77"/>
  <sheetViews>
    <sheetView showGridLines="0" zoomScale="80" zoomScaleNormal="80" workbookViewId="0">
      <pane xSplit="2" ySplit="10" topLeftCell="C45" activePane="bottomRight" state="frozen"/>
      <selection pane="topRight" activeCell="C1" sqref="C1"/>
      <selection pane="bottomLeft" activeCell="A4" sqref="A4"/>
      <selection pane="bottomRight" activeCell="G67" sqref="G67"/>
    </sheetView>
  </sheetViews>
  <sheetFormatPr defaultColWidth="9.28515625" defaultRowHeight="15.75" outlineLevelRow="1" x14ac:dyDescent="0.25"/>
  <cols>
    <col min="1" max="1" width="3" style="1" customWidth="1"/>
    <col min="2" max="2" width="93.7109375" style="1" customWidth="1"/>
    <col min="3" max="3" width="21.7109375" style="1" customWidth="1"/>
    <col min="4" max="4" width="25.28515625" style="1" bestFit="1" customWidth="1"/>
    <col min="5" max="5" width="17.7109375" style="1" customWidth="1"/>
    <col min="6" max="7" width="22.42578125" style="1" customWidth="1"/>
    <col min="8" max="8" width="13.28515625" style="22" customWidth="1"/>
    <col min="9" max="9" width="48.42578125" style="1" customWidth="1"/>
    <col min="10" max="16384" width="9.28515625" style="1"/>
  </cols>
  <sheetData>
    <row r="1" spans="2:9" x14ac:dyDescent="0.25">
      <c r="B1" s="21" t="s">
        <v>64</v>
      </c>
      <c r="C1" s="307" t="s">
        <v>242</v>
      </c>
      <c r="D1" s="307"/>
      <c r="E1" s="307"/>
      <c r="I1" s="23"/>
    </row>
    <row r="2" spans="2:9" x14ac:dyDescent="0.25">
      <c r="B2" s="21" t="s">
        <v>243</v>
      </c>
      <c r="C2" s="307" t="s">
        <v>244</v>
      </c>
      <c r="D2" s="307"/>
      <c r="E2" s="307"/>
      <c r="I2" s="23"/>
    </row>
    <row r="3" spans="2:9" x14ac:dyDescent="0.25">
      <c r="B3" s="21" t="s">
        <v>65</v>
      </c>
      <c r="C3" s="307"/>
      <c r="D3" s="307"/>
      <c r="E3" s="307"/>
      <c r="I3" s="23"/>
    </row>
    <row r="4" spans="2:9" x14ac:dyDescent="0.25">
      <c r="B4" s="21" t="s">
        <v>62</v>
      </c>
      <c r="C4" s="307" t="s">
        <v>185</v>
      </c>
      <c r="D4" s="307"/>
      <c r="E4" s="307"/>
      <c r="I4" s="23"/>
    </row>
    <row r="5" spans="2:9" x14ac:dyDescent="0.25">
      <c r="B5" s="21" t="s">
        <v>66</v>
      </c>
      <c r="C5" s="307" t="s">
        <v>209</v>
      </c>
      <c r="D5" s="307"/>
      <c r="E5" s="307"/>
      <c r="I5" s="23"/>
    </row>
    <row r="6" spans="2:9" x14ac:dyDescent="0.25">
      <c r="B6" s="21" t="s">
        <v>223</v>
      </c>
      <c r="C6" s="307" t="s">
        <v>281</v>
      </c>
      <c r="D6" s="307"/>
      <c r="E6" s="307"/>
      <c r="I6" s="23"/>
    </row>
    <row r="7" spans="2:9" x14ac:dyDescent="0.25">
      <c r="B7" s="21" t="s">
        <v>63</v>
      </c>
      <c r="C7" s="307">
        <v>20000</v>
      </c>
      <c r="D7" s="307"/>
      <c r="E7" s="307"/>
      <c r="I7" s="23"/>
    </row>
    <row r="9" spans="2:9" ht="16.5" thickBot="1" x14ac:dyDescent="0.3">
      <c r="B9" s="2" t="s">
        <v>54</v>
      </c>
      <c r="C9" s="2"/>
      <c r="D9" s="21" t="s">
        <v>57</v>
      </c>
      <c r="E9" s="24">
        <v>12</v>
      </c>
    </row>
    <row r="10" spans="2:9" ht="47.25" x14ac:dyDescent="0.25">
      <c r="B10" s="182" t="s">
        <v>17</v>
      </c>
      <c r="C10" s="181"/>
      <c r="D10" s="181"/>
      <c r="E10" s="181"/>
      <c r="F10" s="181" t="s">
        <v>252</v>
      </c>
      <c r="G10" s="181" t="s">
        <v>253</v>
      </c>
      <c r="H10" s="181" t="s">
        <v>264</v>
      </c>
      <c r="I10" s="183" t="s">
        <v>16</v>
      </c>
    </row>
    <row r="11" spans="2:9" ht="22.5" customHeight="1" x14ac:dyDescent="0.25">
      <c r="B11" s="184" t="s">
        <v>29</v>
      </c>
      <c r="C11" s="25"/>
      <c r="D11" s="26"/>
      <c r="E11" s="27"/>
      <c r="F11" s="28">
        <f>SUM(F12,F13)</f>
        <v>0</v>
      </c>
      <c r="G11" s="29">
        <f>SUM(G12,G13)</f>
        <v>0</v>
      </c>
      <c r="H11" s="30" t="str">
        <f t="shared" ref="H11:H16" si="0">IF($G$69=0,"",G11/$G$69)</f>
        <v/>
      </c>
      <c r="I11" s="185"/>
    </row>
    <row r="12" spans="2:9" ht="24.75" customHeight="1" outlineLevel="1" x14ac:dyDescent="0.25">
      <c r="B12" s="186" t="s">
        <v>218</v>
      </c>
      <c r="C12" s="31"/>
      <c r="D12" s="32"/>
      <c r="E12" s="33"/>
      <c r="F12" s="34">
        <f>G12/$E$9</f>
        <v>0</v>
      </c>
      <c r="G12" s="34">
        <f>SUM('Расчет ФОТ'!O7:S7)-'Расчет ФОТ'!T7</f>
        <v>0</v>
      </c>
      <c r="H12" s="187" t="str">
        <f t="shared" si="0"/>
        <v/>
      </c>
      <c r="I12" s="188"/>
    </row>
    <row r="13" spans="2:9" ht="22.5" customHeight="1" outlineLevel="1" x14ac:dyDescent="0.25">
      <c r="B13" s="189" t="s">
        <v>23</v>
      </c>
      <c r="C13" s="35"/>
      <c r="D13" s="190"/>
      <c r="E13" s="191"/>
      <c r="F13" s="36">
        <f>G13/$E$9</f>
        <v>0</v>
      </c>
      <c r="G13" s="192">
        <f>SUM(G14:G15)</f>
        <v>0</v>
      </c>
      <c r="H13" s="30" t="str">
        <f t="shared" si="0"/>
        <v/>
      </c>
      <c r="I13" s="193"/>
    </row>
    <row r="14" spans="2:9" outlineLevel="1" x14ac:dyDescent="0.25">
      <c r="B14" s="194" t="s">
        <v>19</v>
      </c>
      <c r="C14" s="37">
        <v>0.13</v>
      </c>
      <c r="D14" s="195"/>
      <c r="E14" s="196"/>
      <c r="F14" s="38">
        <f>G14/$E$9</f>
        <v>0</v>
      </c>
      <c r="G14" s="47">
        <f>'Расчет ФОТ'!T7</f>
        <v>0</v>
      </c>
      <c r="H14" s="90" t="str">
        <f t="shared" si="0"/>
        <v/>
      </c>
      <c r="I14" s="193"/>
    </row>
    <row r="15" spans="2:9" ht="16.5" outlineLevel="1" thickBot="1" x14ac:dyDescent="0.3">
      <c r="B15" s="263" t="s">
        <v>299</v>
      </c>
      <c r="C15" s="266">
        <v>0.30499999999999999</v>
      </c>
      <c r="D15" s="40"/>
      <c r="E15" s="41"/>
      <c r="F15" s="42">
        <f>G15/$E$9</f>
        <v>0</v>
      </c>
      <c r="G15" s="41">
        <f>'Расчет ФОТ'!U7</f>
        <v>0</v>
      </c>
      <c r="H15" s="267" t="str">
        <f t="shared" si="0"/>
        <v/>
      </c>
      <c r="I15" s="268"/>
    </row>
    <row r="16" spans="2:9" ht="21.75" customHeight="1" x14ac:dyDescent="0.25">
      <c r="B16" s="198" t="s">
        <v>8</v>
      </c>
      <c r="C16" s="264" t="s">
        <v>18</v>
      </c>
      <c r="D16" s="265" t="s">
        <v>30</v>
      </c>
      <c r="E16" s="199"/>
      <c r="F16" s="36">
        <f>SUM(F17:F20)</f>
        <v>0</v>
      </c>
      <c r="G16" s="192">
        <f>SUM(G17:G20)</f>
        <v>0</v>
      </c>
      <c r="H16" s="30" t="str">
        <f t="shared" si="0"/>
        <v/>
      </c>
      <c r="I16" s="58"/>
    </row>
    <row r="17" spans="2:9" outlineLevel="1" x14ac:dyDescent="0.25">
      <c r="B17" s="200" t="s">
        <v>7</v>
      </c>
      <c r="C17" s="45"/>
      <c r="D17" s="46"/>
      <c r="E17" s="57"/>
      <c r="F17" s="38">
        <f>G17/$E$9</f>
        <v>0</v>
      </c>
      <c r="G17" s="47">
        <f>C17*D17</f>
        <v>0</v>
      </c>
      <c r="H17" s="39"/>
      <c r="I17" s="58"/>
    </row>
    <row r="18" spans="2:9" outlineLevel="1" x14ac:dyDescent="0.25">
      <c r="B18" s="200" t="s">
        <v>254</v>
      </c>
      <c r="C18" s="45"/>
      <c r="D18" s="46"/>
      <c r="E18" s="57"/>
      <c r="F18" s="38">
        <f t="shared" ref="F18:F19" si="1">G18/$E$9</f>
        <v>0</v>
      </c>
      <c r="G18" s="47">
        <f t="shared" ref="G18:G19" si="2">C18*D18</f>
        <v>0</v>
      </c>
      <c r="H18" s="39"/>
      <c r="I18" s="58"/>
    </row>
    <row r="19" spans="2:9" outlineLevel="1" x14ac:dyDescent="0.25">
      <c r="B19" s="200" t="s">
        <v>255</v>
      </c>
      <c r="C19" s="45"/>
      <c r="D19" s="46"/>
      <c r="E19" s="57"/>
      <c r="F19" s="38">
        <f t="shared" si="1"/>
        <v>0</v>
      </c>
      <c r="G19" s="47">
        <f t="shared" si="2"/>
        <v>0</v>
      </c>
      <c r="H19" s="39"/>
      <c r="I19" s="58"/>
    </row>
    <row r="20" spans="2:9" ht="16.5" outlineLevel="1" thickBot="1" x14ac:dyDescent="0.3">
      <c r="B20" s="201" t="s">
        <v>6</v>
      </c>
      <c r="C20" s="45"/>
      <c r="D20" s="46"/>
      <c r="E20" s="48"/>
      <c r="F20" s="38">
        <f>G20/$E$9</f>
        <v>0</v>
      </c>
      <c r="G20" s="47">
        <f>C20*D20</f>
        <v>0</v>
      </c>
      <c r="H20" s="49"/>
      <c r="I20" s="61"/>
    </row>
    <row r="21" spans="2:9" ht="22.5" customHeight="1" x14ac:dyDescent="0.25">
      <c r="B21" s="50" t="s">
        <v>1</v>
      </c>
      <c r="C21" s="43" t="s">
        <v>18</v>
      </c>
      <c r="D21" s="44" t="s">
        <v>30</v>
      </c>
      <c r="E21" s="51"/>
      <c r="F21" s="52">
        <f>SUM(F22:F29)</f>
        <v>0</v>
      </c>
      <c r="G21" s="53">
        <f>SUM(G22:G29)</f>
        <v>0</v>
      </c>
      <c r="H21" s="30" t="str">
        <f>IF($G$69=0,"",G21/$G$69)</f>
        <v/>
      </c>
      <c r="I21" s="55"/>
    </row>
    <row r="22" spans="2:9" outlineLevel="1" x14ac:dyDescent="0.25">
      <c r="B22" s="56" t="s">
        <v>31</v>
      </c>
      <c r="C22" s="45"/>
      <c r="D22" s="46"/>
      <c r="E22" s="57"/>
      <c r="F22" s="38">
        <f>G22/$E$9</f>
        <v>0</v>
      </c>
      <c r="G22" s="47">
        <f>C22*D22</f>
        <v>0</v>
      </c>
      <c r="H22" s="39"/>
      <c r="I22" s="58"/>
    </row>
    <row r="23" spans="2:9" outlineLevel="1" x14ac:dyDescent="0.25">
      <c r="B23" s="56" t="s">
        <v>32</v>
      </c>
      <c r="C23" s="45"/>
      <c r="D23" s="46"/>
      <c r="E23" s="57"/>
      <c r="F23" s="38">
        <f>G23/$E$9</f>
        <v>0</v>
      </c>
      <c r="G23" s="47">
        <f>C23*D23</f>
        <v>0</v>
      </c>
      <c r="H23" s="39"/>
      <c r="I23" s="58"/>
    </row>
    <row r="24" spans="2:9" outlineLevel="1" x14ac:dyDescent="0.25">
      <c r="B24" s="56" t="s">
        <v>33</v>
      </c>
      <c r="C24" s="45"/>
      <c r="D24" s="46"/>
      <c r="E24" s="57"/>
      <c r="F24" s="38">
        <f t="shared" ref="F24:F28" si="3">G24/$E$9</f>
        <v>0</v>
      </c>
      <c r="G24" s="47">
        <f t="shared" ref="G24:G28" si="4">C24*D24</f>
        <v>0</v>
      </c>
      <c r="H24" s="39"/>
      <c r="I24" s="58"/>
    </row>
    <row r="25" spans="2:9" outlineLevel="1" x14ac:dyDescent="0.25">
      <c r="B25" s="56" t="s">
        <v>282</v>
      </c>
      <c r="C25" s="45"/>
      <c r="D25" s="46"/>
      <c r="E25" s="57"/>
      <c r="F25" s="38">
        <f t="shared" si="3"/>
        <v>0</v>
      </c>
      <c r="G25" s="47">
        <f t="shared" si="4"/>
        <v>0</v>
      </c>
      <c r="H25" s="39"/>
      <c r="I25" s="58"/>
    </row>
    <row r="26" spans="2:9" outlineLevel="1" x14ac:dyDescent="0.25">
      <c r="B26" s="56" t="s">
        <v>283</v>
      </c>
      <c r="C26" s="45"/>
      <c r="D26" s="46"/>
      <c r="E26" s="57"/>
      <c r="F26" s="38">
        <f t="shared" si="3"/>
        <v>0</v>
      </c>
      <c r="G26" s="47">
        <f t="shared" si="4"/>
        <v>0</v>
      </c>
      <c r="H26" s="39"/>
      <c r="I26" s="58"/>
    </row>
    <row r="27" spans="2:9" outlineLevel="1" x14ac:dyDescent="0.25">
      <c r="B27" s="56" t="s">
        <v>284</v>
      </c>
      <c r="C27" s="45"/>
      <c r="D27" s="46"/>
      <c r="E27" s="57"/>
      <c r="F27" s="38">
        <f t="shared" si="3"/>
        <v>0</v>
      </c>
      <c r="G27" s="47">
        <f t="shared" si="4"/>
        <v>0</v>
      </c>
      <c r="H27" s="39"/>
      <c r="I27" s="58"/>
    </row>
    <row r="28" spans="2:9" outlineLevel="1" x14ac:dyDescent="0.25">
      <c r="B28" s="56" t="s">
        <v>285</v>
      </c>
      <c r="C28" s="45"/>
      <c r="D28" s="46"/>
      <c r="E28" s="57"/>
      <c r="F28" s="38">
        <f t="shared" si="3"/>
        <v>0</v>
      </c>
      <c r="G28" s="47">
        <f t="shared" si="4"/>
        <v>0</v>
      </c>
      <c r="H28" s="39"/>
      <c r="I28" s="58"/>
    </row>
    <row r="29" spans="2:9" ht="16.5" outlineLevel="1" thickBot="1" x14ac:dyDescent="0.3">
      <c r="B29" s="56" t="s">
        <v>286</v>
      </c>
      <c r="C29" s="59"/>
      <c r="D29" s="60"/>
      <c r="E29" s="48"/>
      <c r="F29" s="38">
        <f>G29/$E$9</f>
        <v>0</v>
      </c>
      <c r="G29" s="47">
        <f>C29*D29</f>
        <v>0</v>
      </c>
      <c r="H29" s="49"/>
      <c r="I29" s="61"/>
    </row>
    <row r="30" spans="2:9" ht="22.5" customHeight="1" x14ac:dyDescent="0.25">
      <c r="B30" s="50" t="s">
        <v>2</v>
      </c>
      <c r="C30" s="43" t="s">
        <v>18</v>
      </c>
      <c r="D30" s="44" t="s">
        <v>30</v>
      </c>
      <c r="E30" s="51"/>
      <c r="F30" s="52">
        <f>SUM(F31:F38)</f>
        <v>0</v>
      </c>
      <c r="G30" s="53">
        <f>SUM(G31:G38)</f>
        <v>0</v>
      </c>
      <c r="H30" s="30" t="str">
        <f>IF($G$69=0,"",G30/$G$69)</f>
        <v/>
      </c>
      <c r="I30" s="55"/>
    </row>
    <row r="31" spans="2:9" ht="18" customHeight="1" outlineLevel="1" x14ac:dyDescent="0.25">
      <c r="B31" s="56" t="s">
        <v>39</v>
      </c>
      <c r="C31" s="45"/>
      <c r="D31" s="46"/>
      <c r="E31" s="57"/>
      <c r="F31" s="38">
        <f>G31/$E$9</f>
        <v>0</v>
      </c>
      <c r="G31" s="47">
        <f>C31*D31</f>
        <v>0</v>
      </c>
      <c r="H31" s="39"/>
      <c r="I31" s="58"/>
    </row>
    <row r="32" spans="2:9" ht="18" customHeight="1" outlineLevel="1" x14ac:dyDescent="0.25">
      <c r="B32" s="56" t="s">
        <v>34</v>
      </c>
      <c r="C32" s="45"/>
      <c r="D32" s="46"/>
      <c r="E32" s="57"/>
      <c r="F32" s="38">
        <f t="shared" ref="F32:F37" si="5">G32/$E$9</f>
        <v>0</v>
      </c>
      <c r="G32" s="47">
        <f t="shared" ref="G32:G37" si="6">C32*D32</f>
        <v>0</v>
      </c>
      <c r="H32" s="39"/>
      <c r="I32" s="58"/>
    </row>
    <row r="33" spans="2:9" ht="18" customHeight="1" outlineLevel="1" x14ac:dyDescent="0.25">
      <c r="B33" s="56" t="s">
        <v>256</v>
      </c>
      <c r="C33" s="45"/>
      <c r="D33" s="46"/>
      <c r="E33" s="57"/>
      <c r="F33" s="38">
        <f t="shared" ref="F33:F36" si="7">G33/$E$9</f>
        <v>0</v>
      </c>
      <c r="G33" s="47">
        <f t="shared" ref="G33:G36" si="8">C33*D33</f>
        <v>0</v>
      </c>
      <c r="H33" s="39"/>
      <c r="I33" s="58"/>
    </row>
    <row r="34" spans="2:9" ht="18" customHeight="1" outlineLevel="1" x14ac:dyDescent="0.25">
      <c r="B34" s="56" t="s">
        <v>257</v>
      </c>
      <c r="C34" s="45"/>
      <c r="D34" s="46"/>
      <c r="E34" s="57"/>
      <c r="F34" s="38">
        <f t="shared" si="7"/>
        <v>0</v>
      </c>
      <c r="G34" s="47">
        <f t="shared" si="8"/>
        <v>0</v>
      </c>
      <c r="H34" s="39"/>
      <c r="I34" s="58"/>
    </row>
    <row r="35" spans="2:9" ht="18" customHeight="1" outlineLevel="1" x14ac:dyDescent="0.25">
      <c r="B35" s="56" t="s">
        <v>287</v>
      </c>
      <c r="C35" s="45"/>
      <c r="D35" s="46"/>
      <c r="E35" s="57"/>
      <c r="F35" s="38">
        <f t="shared" si="7"/>
        <v>0</v>
      </c>
      <c r="G35" s="47">
        <f t="shared" si="8"/>
        <v>0</v>
      </c>
      <c r="H35" s="39"/>
      <c r="I35" s="58"/>
    </row>
    <row r="36" spans="2:9" ht="18" customHeight="1" outlineLevel="1" x14ac:dyDescent="0.25">
      <c r="B36" s="56" t="s">
        <v>288</v>
      </c>
      <c r="C36" s="45"/>
      <c r="D36" s="46"/>
      <c r="E36" s="57"/>
      <c r="F36" s="38">
        <f t="shared" si="7"/>
        <v>0</v>
      </c>
      <c r="G36" s="47">
        <f t="shared" si="8"/>
        <v>0</v>
      </c>
      <c r="H36" s="39"/>
      <c r="I36" s="58"/>
    </row>
    <row r="37" spans="2:9" ht="18" customHeight="1" outlineLevel="1" x14ac:dyDescent="0.25">
      <c r="B37" s="56" t="s">
        <v>289</v>
      </c>
      <c r="C37" s="45"/>
      <c r="D37" s="46"/>
      <c r="E37" s="57"/>
      <c r="F37" s="38">
        <f t="shared" si="5"/>
        <v>0</v>
      </c>
      <c r="G37" s="47">
        <f t="shared" si="6"/>
        <v>0</v>
      </c>
      <c r="H37" s="39"/>
      <c r="I37" s="58"/>
    </row>
    <row r="38" spans="2:9" ht="18" customHeight="1" outlineLevel="1" thickBot="1" x14ac:dyDescent="0.3">
      <c r="B38" s="56" t="s">
        <v>290</v>
      </c>
      <c r="C38" s="45"/>
      <c r="D38" s="46"/>
      <c r="E38" s="57"/>
      <c r="F38" s="38">
        <f>G38/$E$9</f>
        <v>0</v>
      </c>
      <c r="G38" s="47">
        <f>C38*D38</f>
        <v>0</v>
      </c>
      <c r="H38" s="49"/>
      <c r="I38" s="61"/>
    </row>
    <row r="39" spans="2:9" x14ac:dyDescent="0.25">
      <c r="B39" s="303" t="s">
        <v>3</v>
      </c>
      <c r="C39" s="62"/>
      <c r="D39" s="62"/>
      <c r="E39" s="63"/>
      <c r="F39" s="52">
        <f>SUM(F41:F47)</f>
        <v>0</v>
      </c>
      <c r="G39" s="64">
        <f>SUM(G41:G47)</f>
        <v>0</v>
      </c>
      <c r="H39" s="54" t="str">
        <f>IF($G$69=0,"",G39/$G$69)</f>
        <v/>
      </c>
      <c r="I39" s="202"/>
    </row>
    <row r="40" spans="2:9" ht="47.25" x14ac:dyDescent="0.25">
      <c r="B40" s="304"/>
      <c r="C40" s="7" t="s">
        <v>18</v>
      </c>
      <c r="D40" s="15" t="s">
        <v>30</v>
      </c>
      <c r="E40" s="15" t="s">
        <v>216</v>
      </c>
      <c r="F40" s="65"/>
      <c r="G40" s="66"/>
      <c r="H40" s="203"/>
      <c r="I40" s="305"/>
    </row>
    <row r="41" spans="2:9" ht="31.5" outlineLevel="1" x14ac:dyDescent="0.25">
      <c r="B41" s="67" t="s">
        <v>41</v>
      </c>
      <c r="C41" s="68"/>
      <c r="D41" s="24"/>
      <c r="E41" s="24">
        <v>60</v>
      </c>
      <c r="F41" s="38">
        <f t="shared" ref="F41:F47" si="9">D41/E41*C41</f>
        <v>0</v>
      </c>
      <c r="G41" s="69">
        <f t="shared" ref="G41:G47" si="10">F41*$E$9</f>
        <v>0</v>
      </c>
      <c r="H41" s="203"/>
      <c r="I41" s="305"/>
    </row>
    <row r="42" spans="2:9" ht="31.5" outlineLevel="1" x14ac:dyDescent="0.25">
      <c r="B42" s="67" t="s">
        <v>213</v>
      </c>
      <c r="C42" s="68"/>
      <c r="D42" s="24"/>
      <c r="E42" s="24">
        <v>24</v>
      </c>
      <c r="F42" s="38">
        <f t="shared" si="9"/>
        <v>0</v>
      </c>
      <c r="G42" s="69">
        <f t="shared" si="10"/>
        <v>0</v>
      </c>
      <c r="H42" s="203"/>
      <c r="I42" s="305"/>
    </row>
    <row r="43" spans="2:9" ht="47.25" outlineLevel="1" x14ac:dyDescent="0.25">
      <c r="B43" s="67" t="s">
        <v>214</v>
      </c>
      <c r="C43" s="68"/>
      <c r="D43" s="24"/>
      <c r="E43" s="24">
        <v>36</v>
      </c>
      <c r="F43" s="38">
        <f t="shared" si="9"/>
        <v>0</v>
      </c>
      <c r="G43" s="69">
        <f t="shared" si="10"/>
        <v>0</v>
      </c>
      <c r="H43" s="203"/>
      <c r="I43" s="305"/>
    </row>
    <row r="44" spans="2:9" ht="31.5" outlineLevel="1" x14ac:dyDescent="0.25">
      <c r="B44" s="67" t="s">
        <v>42</v>
      </c>
      <c r="C44" s="68"/>
      <c r="D44" s="24"/>
      <c r="E44" s="24">
        <v>84</v>
      </c>
      <c r="F44" s="38">
        <f t="shared" si="9"/>
        <v>0</v>
      </c>
      <c r="G44" s="69">
        <f t="shared" si="10"/>
        <v>0</v>
      </c>
      <c r="H44" s="203"/>
      <c r="I44" s="305"/>
    </row>
    <row r="45" spans="2:9" ht="47.25" outlineLevel="1" x14ac:dyDescent="0.25">
      <c r="B45" s="67" t="s">
        <v>44</v>
      </c>
      <c r="C45" s="68"/>
      <c r="D45" s="24"/>
      <c r="E45" s="24">
        <v>84</v>
      </c>
      <c r="F45" s="38">
        <f t="shared" si="9"/>
        <v>0</v>
      </c>
      <c r="G45" s="69">
        <f t="shared" si="10"/>
        <v>0</v>
      </c>
      <c r="H45" s="203"/>
      <c r="I45" s="305"/>
    </row>
    <row r="46" spans="2:9" ht="47.25" outlineLevel="1" x14ac:dyDescent="0.25">
      <c r="B46" s="67" t="s">
        <v>43</v>
      </c>
      <c r="C46" s="68"/>
      <c r="D46" s="24"/>
      <c r="E46" s="24">
        <v>84</v>
      </c>
      <c r="F46" s="38">
        <f t="shared" si="9"/>
        <v>0</v>
      </c>
      <c r="G46" s="69">
        <f t="shared" si="10"/>
        <v>0</v>
      </c>
      <c r="H46" s="203"/>
      <c r="I46" s="305"/>
    </row>
    <row r="47" spans="2:9" ht="32.25" outlineLevel="1" thickBot="1" x14ac:dyDescent="0.3">
      <c r="B47" s="70" t="s">
        <v>215</v>
      </c>
      <c r="C47" s="71"/>
      <c r="D47" s="72"/>
      <c r="E47" s="72">
        <v>36</v>
      </c>
      <c r="F47" s="38">
        <f t="shared" si="9"/>
        <v>0</v>
      </c>
      <c r="G47" s="69">
        <f t="shared" si="10"/>
        <v>0</v>
      </c>
      <c r="H47" s="204"/>
      <c r="I47" s="306"/>
    </row>
    <row r="48" spans="2:9" ht="24.75" customHeight="1" thickBot="1" x14ac:dyDescent="0.3">
      <c r="B48" s="73" t="s">
        <v>35</v>
      </c>
      <c r="C48" s="74"/>
      <c r="D48" s="75"/>
      <c r="E48" s="76"/>
      <c r="F48" s="77">
        <f>G48/$E$9</f>
        <v>0</v>
      </c>
      <c r="G48" s="78">
        <v>0</v>
      </c>
      <c r="H48" s="90" t="str">
        <f>IF($G$69=0,"",G48/$G$69)</f>
        <v/>
      </c>
      <c r="I48" s="80"/>
    </row>
    <row r="49" spans="2:9" ht="22.5" customHeight="1" x14ac:dyDescent="0.25">
      <c r="B49" s="198" t="s">
        <v>4</v>
      </c>
      <c r="C49" s="7" t="s">
        <v>18</v>
      </c>
      <c r="D49" s="15" t="s">
        <v>50</v>
      </c>
      <c r="E49" s="199"/>
      <c r="F49" s="65">
        <f>SUM(F50:F54)</f>
        <v>0</v>
      </c>
      <c r="G49" s="205">
        <f>SUM(G50:G54)</f>
        <v>0</v>
      </c>
      <c r="H49" s="79" t="str">
        <f>IF($G$69=0,"",G49/$G$69)</f>
        <v/>
      </c>
      <c r="I49" s="197"/>
    </row>
    <row r="50" spans="2:9" outlineLevel="1" x14ac:dyDescent="0.25">
      <c r="B50" s="56" t="s">
        <v>9</v>
      </c>
      <c r="C50" s="291"/>
      <c r="D50" s="292"/>
      <c r="E50" s="57"/>
      <c r="F50" s="38">
        <f t="shared" ref="F50:F62" si="11">G50/$E$9</f>
        <v>0</v>
      </c>
      <c r="G50" s="47">
        <f>D50*C50</f>
        <v>0</v>
      </c>
      <c r="H50" s="39"/>
      <c r="I50" s="197"/>
    </row>
    <row r="51" spans="2:9" outlineLevel="1" x14ac:dyDescent="0.25">
      <c r="B51" s="56" t="s">
        <v>10</v>
      </c>
      <c r="C51" s="291"/>
      <c r="D51" s="292"/>
      <c r="E51" s="57"/>
      <c r="F51" s="38">
        <f t="shared" si="11"/>
        <v>0</v>
      </c>
      <c r="G51" s="47">
        <f>D51*C51</f>
        <v>0</v>
      </c>
      <c r="H51" s="39"/>
      <c r="I51" s="197"/>
    </row>
    <row r="52" spans="2:9" outlineLevel="1" x14ac:dyDescent="0.25">
      <c r="B52" s="56" t="s">
        <v>11</v>
      </c>
      <c r="C52" s="291"/>
      <c r="D52" s="292"/>
      <c r="E52" s="57"/>
      <c r="F52" s="38">
        <f t="shared" si="11"/>
        <v>0</v>
      </c>
      <c r="G52" s="47">
        <f>D52*C52</f>
        <v>0</v>
      </c>
      <c r="H52" s="39"/>
      <c r="I52" s="197"/>
    </row>
    <row r="53" spans="2:9" outlineLevel="1" x14ac:dyDescent="0.25">
      <c r="B53" s="56" t="s">
        <v>52</v>
      </c>
      <c r="C53" s="291"/>
      <c r="D53" s="292"/>
      <c r="E53" s="57"/>
      <c r="F53" s="38">
        <f t="shared" si="11"/>
        <v>0</v>
      </c>
      <c r="G53" s="47">
        <f>D53*C53</f>
        <v>0</v>
      </c>
      <c r="H53" s="39"/>
      <c r="I53" s="197"/>
    </row>
    <row r="54" spans="2:9" outlineLevel="1" x14ac:dyDescent="0.25">
      <c r="B54" s="56" t="s">
        <v>53</v>
      </c>
      <c r="C54" s="291"/>
      <c r="D54" s="292"/>
      <c r="E54" s="57"/>
      <c r="F54" s="38">
        <f t="shared" si="11"/>
        <v>0</v>
      </c>
      <c r="G54" s="47">
        <f>D54*C54</f>
        <v>0</v>
      </c>
      <c r="H54" s="206"/>
      <c r="I54" s="197"/>
    </row>
    <row r="55" spans="2:9" ht="22.5" customHeight="1" x14ac:dyDescent="0.25">
      <c r="B55" s="184" t="s">
        <v>5</v>
      </c>
      <c r="C55" s="81"/>
      <c r="D55" s="81"/>
      <c r="E55" s="81"/>
      <c r="F55" s="34">
        <f t="shared" si="11"/>
        <v>0</v>
      </c>
      <c r="G55" s="82">
        <v>0</v>
      </c>
      <c r="H55" s="83" t="str">
        <f t="shared" ref="H55:H67" si="12">IF($G$69=0,"",G55/$G$69)</f>
        <v/>
      </c>
      <c r="I55" s="207"/>
    </row>
    <row r="56" spans="2:9" ht="22.5" customHeight="1" x14ac:dyDescent="0.25">
      <c r="B56" s="184" t="s">
        <v>36</v>
      </c>
      <c r="C56" s="81"/>
      <c r="D56" s="81"/>
      <c r="E56" s="81"/>
      <c r="F56" s="34">
        <f t="shared" si="11"/>
        <v>0</v>
      </c>
      <c r="G56" s="82">
        <v>0</v>
      </c>
      <c r="H56" s="83" t="str">
        <f t="shared" si="12"/>
        <v/>
      </c>
      <c r="I56" s="207"/>
    </row>
    <row r="57" spans="2:9" x14ac:dyDescent="0.25">
      <c r="B57" s="184" t="s">
        <v>40</v>
      </c>
      <c r="C57" s="81"/>
      <c r="D57" s="81"/>
      <c r="E57" s="81"/>
      <c r="F57" s="34">
        <f t="shared" si="11"/>
        <v>0</v>
      </c>
      <c r="G57" s="82">
        <v>0</v>
      </c>
      <c r="H57" s="83" t="str">
        <f t="shared" si="12"/>
        <v/>
      </c>
      <c r="I57" s="208"/>
    </row>
    <row r="58" spans="2:9" x14ac:dyDescent="0.25">
      <c r="B58" s="184" t="s">
        <v>51</v>
      </c>
      <c r="C58" s="81"/>
      <c r="D58" s="81"/>
      <c r="E58" s="81"/>
      <c r="F58" s="34">
        <f t="shared" si="11"/>
        <v>0</v>
      </c>
      <c r="G58" s="82">
        <v>0</v>
      </c>
      <c r="H58" s="83" t="str">
        <f t="shared" si="12"/>
        <v/>
      </c>
      <c r="I58" s="209"/>
    </row>
    <row r="59" spans="2:9" x14ac:dyDescent="0.25">
      <c r="B59" s="184" t="s">
        <v>13</v>
      </c>
      <c r="C59" s="81"/>
      <c r="D59" s="81"/>
      <c r="E59" s="81"/>
      <c r="F59" s="34">
        <f t="shared" si="11"/>
        <v>0</v>
      </c>
      <c r="G59" s="82">
        <v>0</v>
      </c>
      <c r="H59" s="83" t="str">
        <f t="shared" si="12"/>
        <v/>
      </c>
      <c r="I59" s="208"/>
    </row>
    <row r="60" spans="2:9" x14ac:dyDescent="0.25">
      <c r="B60" s="210" t="s">
        <v>12</v>
      </c>
      <c r="C60" s="84"/>
      <c r="D60" s="84"/>
      <c r="E60" s="84"/>
      <c r="F60" s="85">
        <f t="shared" si="11"/>
        <v>0</v>
      </c>
      <c r="G60" s="86">
        <v>0</v>
      </c>
      <c r="H60" s="83" t="str">
        <f t="shared" si="12"/>
        <v/>
      </c>
      <c r="I60" s="211"/>
    </row>
    <row r="61" spans="2:9" x14ac:dyDescent="0.25">
      <c r="B61" s="212"/>
      <c r="C61" s="24"/>
      <c r="D61" s="24"/>
      <c r="E61" s="24"/>
      <c r="F61" s="85">
        <f t="shared" si="11"/>
        <v>0</v>
      </c>
      <c r="G61" s="24"/>
      <c r="H61" s="83" t="str">
        <f t="shared" si="12"/>
        <v/>
      </c>
      <c r="I61" s="213"/>
    </row>
    <row r="62" spans="2:9" ht="16.5" thickBot="1" x14ac:dyDescent="0.3">
      <c r="B62" s="214"/>
      <c r="C62" s="87"/>
      <c r="D62" s="87"/>
      <c r="E62" s="87"/>
      <c r="F62" s="88">
        <f t="shared" si="11"/>
        <v>0</v>
      </c>
      <c r="G62" s="87"/>
      <c r="H62" s="89" t="str">
        <f t="shared" si="12"/>
        <v/>
      </c>
      <c r="I62" s="215"/>
    </row>
    <row r="63" spans="2:9" ht="55.5" customHeight="1" thickBot="1" x14ac:dyDescent="0.3">
      <c r="B63" s="216" t="s">
        <v>25</v>
      </c>
      <c r="C63" s="217"/>
      <c r="D63" s="218"/>
      <c r="E63" s="219"/>
      <c r="F63" s="220">
        <f>SUM(F11,F16,F21,F30,F39,F48,F49,F55,F56,F57,F58,F59,F60,F61:F62)</f>
        <v>0</v>
      </c>
      <c r="G63" s="220">
        <f>SUM(G11,G16,G21,G30,G39,G48,G49,G55,G56,G57,G58,G59,G60,G61:G62)</f>
        <v>0</v>
      </c>
      <c r="H63" s="79" t="str">
        <f t="shared" si="12"/>
        <v/>
      </c>
      <c r="I63" s="221"/>
    </row>
    <row r="64" spans="2:9" ht="48" thickBot="1" x14ac:dyDescent="0.3">
      <c r="B64" s="222" t="s">
        <v>21</v>
      </c>
      <c r="C64" s="91" t="s">
        <v>47</v>
      </c>
      <c r="D64" s="92">
        <v>9.2999999999999999E-2</v>
      </c>
      <c r="E64" s="93" t="s">
        <v>46</v>
      </c>
      <c r="F64" s="94">
        <f>G64/$E$9</f>
        <v>0</v>
      </c>
      <c r="G64" s="95">
        <f>G63*D64</f>
        <v>0</v>
      </c>
      <c r="H64" s="83" t="str">
        <f t="shared" si="12"/>
        <v/>
      </c>
      <c r="I64" s="209"/>
    </row>
    <row r="65" spans="2:10" ht="54" customHeight="1" thickBot="1" x14ac:dyDescent="0.3">
      <c r="B65" s="223" t="s">
        <v>45</v>
      </c>
      <c r="C65" s="91" t="s">
        <v>48</v>
      </c>
      <c r="D65" s="96">
        <v>0.21</v>
      </c>
      <c r="E65" s="97">
        <v>30</v>
      </c>
      <c r="F65" s="98">
        <f>G65/$E$9</f>
        <v>0</v>
      </c>
      <c r="G65" s="99">
        <f>-PMT(D65/12,$E$9,(G11+G16+G39+G48+G49+G55+G56+G57+G58+G59+G60+G61+G62)/365*E65+SUMPRODUCT(C41:C47,D41:D47)*1.2+G21*1.2+G30*1.2)*$E$9-((G11+G16+G39+G48+G49+G55+G56+G57+G58+G59+G60+G61+G62)/365*E65+SUMPRODUCT(C41:C47,D41:D47)*1.2+G21*1.2+G30*1.2)</f>
        <v>0</v>
      </c>
      <c r="H65" s="89" t="str">
        <f t="shared" si="12"/>
        <v/>
      </c>
      <c r="I65" s="224"/>
    </row>
    <row r="66" spans="2:10" ht="21" customHeight="1" thickBot="1" x14ac:dyDescent="0.3">
      <c r="B66" s="225" t="s">
        <v>26</v>
      </c>
      <c r="C66" s="226"/>
      <c r="D66" s="227"/>
      <c r="E66" s="228"/>
      <c r="F66" s="220">
        <f>SUM(F63:F65)</f>
        <v>0</v>
      </c>
      <c r="G66" s="220">
        <f>SUM(G63:G65)</f>
        <v>0</v>
      </c>
      <c r="H66" s="54" t="str">
        <f t="shared" si="12"/>
        <v/>
      </c>
      <c r="I66" s="229"/>
      <c r="J66" s="100"/>
    </row>
    <row r="67" spans="2:10" ht="66.75" customHeight="1" thickBot="1" x14ac:dyDescent="0.3">
      <c r="B67" s="230" t="s">
        <v>27</v>
      </c>
      <c r="C67" s="91" t="s">
        <v>49</v>
      </c>
      <c r="D67" s="96">
        <v>3.2000000000000001E-2</v>
      </c>
      <c r="E67" s="101"/>
      <c r="F67" s="34">
        <f>G67/$E$9</f>
        <v>0</v>
      </c>
      <c r="G67" s="33">
        <f>G66*D67</f>
        <v>0</v>
      </c>
      <c r="H67" s="83" t="str">
        <f t="shared" si="12"/>
        <v/>
      </c>
      <c r="I67" s="209"/>
    </row>
    <row r="68" spans="2:10" ht="16.5" thickBot="1" x14ac:dyDescent="0.3">
      <c r="B68" s="231" t="s">
        <v>186</v>
      </c>
      <c r="C68" s="232">
        <v>0.25</v>
      </c>
      <c r="D68" s="40"/>
      <c r="E68" s="233"/>
      <c r="F68" s="88">
        <f>F67*C68</f>
        <v>0</v>
      </c>
      <c r="G68" s="234">
        <f>G67*C68</f>
        <v>0</v>
      </c>
      <c r="H68" s="89"/>
      <c r="I68" s="224"/>
    </row>
    <row r="69" spans="2:10" ht="22.5" customHeight="1" thickBot="1" x14ac:dyDescent="0.3">
      <c r="B69" s="235" t="s">
        <v>20</v>
      </c>
      <c r="C69" s="236"/>
      <c r="D69" s="237"/>
      <c r="E69" s="238"/>
      <c r="F69" s="239">
        <f>SUM(F66:F67)</f>
        <v>0</v>
      </c>
      <c r="G69" s="239">
        <f>SUM(G66:G67)</f>
        <v>0</v>
      </c>
      <c r="H69" s="240"/>
      <c r="I69" s="241"/>
    </row>
    <row r="70" spans="2:10" ht="22.5" customHeight="1" x14ac:dyDescent="0.25">
      <c r="B70" s="242" t="s">
        <v>24</v>
      </c>
      <c r="C70" s="290">
        <v>0.22</v>
      </c>
      <c r="D70" s="243"/>
      <c r="E70" s="244"/>
      <c r="F70" s="245">
        <f>C70*F69</f>
        <v>0</v>
      </c>
      <c r="G70" s="246">
        <f>C70*G69</f>
        <v>0</v>
      </c>
      <c r="H70" s="247"/>
      <c r="I70" s="248"/>
    </row>
    <row r="71" spans="2:10" ht="25.5" customHeight="1" thickBot="1" x14ac:dyDescent="0.3">
      <c r="B71" s="249" t="s">
        <v>314</v>
      </c>
      <c r="C71" s="250"/>
      <c r="D71" s="250"/>
      <c r="E71" s="251"/>
      <c r="F71" s="252">
        <f>SUM(F69:F70)</f>
        <v>0</v>
      </c>
      <c r="G71" s="252">
        <f>SUM(G69:G70)</f>
        <v>0</v>
      </c>
      <c r="H71" s="253"/>
      <c r="I71" s="254"/>
    </row>
    <row r="73" spans="2:10" x14ac:dyDescent="0.25">
      <c r="G73" s="102"/>
    </row>
    <row r="74" spans="2:10" x14ac:dyDescent="0.25">
      <c r="F74" s="284"/>
      <c r="G74" s="284"/>
    </row>
    <row r="76" spans="2:10" x14ac:dyDescent="0.25">
      <c r="G76" s="104"/>
    </row>
    <row r="77" spans="2:10" x14ac:dyDescent="0.25">
      <c r="G77" s="103"/>
    </row>
  </sheetData>
  <sheetProtection algorithmName="SHA-512" hashValue="4fkpTqfxeCH9crTQA7BDmyiZSWzF5H4Jk4gshtwNRq+k6GBy2TkgRhhXKs20kBm3AR47QoulspMYVl0mVBuEvQ==" saltValue="8z6v83WFB9tpYjhDWRGr9w==" spinCount="100000" sheet="1" formatCells="0" formatColumns="0" formatRows="0" insertColumns="0" insertRows="0" insertHyperlinks="0" deleteColumns="0" deleteRows="0"/>
  <mergeCells count="9">
    <mergeCell ref="B39:B40"/>
    <mergeCell ref="I40:I47"/>
    <mergeCell ref="C1:E1"/>
    <mergeCell ref="C3:E3"/>
    <mergeCell ref="C4:E4"/>
    <mergeCell ref="C5:E5"/>
    <mergeCell ref="C6:E6"/>
    <mergeCell ref="C7:E7"/>
    <mergeCell ref="C2:E2"/>
  </mergeCells>
  <phoneticPr fontId="18" type="noConversion"/>
  <pageMargins left="0.70866141732283472" right="0.11811023622047245" top="0.74803149606299213" bottom="0.74803149606299213" header="0.31496062992125984" footer="0.31496062992125984"/>
  <pageSetup paperSize="9" scale="42" orientation="landscape" horizontalDpi="4294967295" verticalDpi="4294967295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200-000000000000}">
          <x14:formula1>
            <xm:f>'Статистическая ЗП'!$U$5:$U$30</xm:f>
          </x14:formula1>
          <xm:sqref>C5</xm:sqref>
        </x14:dataValidation>
        <x14:dataValidation type="list" allowBlank="1" showInputMessage="1" showErrorMessage="1" xr:uid="{00000000-0002-0000-0200-000001000000}">
          <x14:formula1>
            <xm:f>'Статистическая ЗП'!$V$5:$V$6</xm:f>
          </x14:formula1>
          <xm:sqref>C2:E2</xm:sqref>
        </x14:dataValidation>
        <x14:dataValidation type="list" allowBlank="1" showInputMessage="1" showErrorMessage="1" xr:uid="{00000000-0002-0000-0200-000002000000}">
          <x14:formula1>
            <xm:f>'Статистическая ЗП'!$K$5:$K$93</xm:f>
          </x14:formula1>
          <xm:sqref>C4:E4</xm:sqref>
        </x14:dataValidation>
        <x14:dataValidation type="list" allowBlank="1" showInputMessage="1" showErrorMessage="1" xr:uid="{215F9877-8131-4B55-A97B-60A763ECB569}">
          <x14:formula1>
            <xm:f>'Статистическая ЗП'!$AC$2:$AC$4</xm:f>
          </x14:formula1>
          <xm:sqref>C70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AD220"/>
  <sheetViews>
    <sheetView showGridLines="0" zoomScale="80" zoomScaleNormal="80" zoomScaleSheetLayoutView="5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J25" sqref="J25 G25"/>
    </sheetView>
  </sheetViews>
  <sheetFormatPr defaultColWidth="9.28515625" defaultRowHeight="15.75" x14ac:dyDescent="0.25"/>
  <cols>
    <col min="1" max="1" width="3.28515625" style="4" customWidth="1"/>
    <col min="2" max="2" width="49.85546875" style="148" customWidth="1"/>
    <col min="3" max="3" width="10.42578125" style="4" customWidth="1"/>
    <col min="4" max="4" width="18.7109375" style="4" customWidth="1"/>
    <col min="5" max="5" width="22.28515625" style="4" bestFit="1" customWidth="1"/>
    <col min="6" max="9" width="11" style="4" customWidth="1"/>
    <col min="10" max="20" width="15.42578125" style="4" customWidth="1"/>
    <col min="21" max="21" width="15.28515625" style="4" customWidth="1"/>
    <col min="22" max="24" width="15.42578125" style="4" customWidth="1"/>
    <col min="25" max="26" width="14.7109375" style="4" customWidth="1"/>
    <col min="27" max="29" width="3.42578125" style="4" customWidth="1"/>
    <col min="30" max="31" width="11.28515625" style="4" customWidth="1"/>
    <col min="32" max="16384" width="9.28515625" style="4"/>
  </cols>
  <sheetData>
    <row r="1" spans="2:30" ht="16.5" thickBot="1" x14ac:dyDescent="0.3"/>
    <row r="2" spans="2:30" ht="15.75" customHeight="1" x14ac:dyDescent="0.25">
      <c r="B2" s="308"/>
      <c r="C2" s="317" t="s">
        <v>225</v>
      </c>
      <c r="D2" s="318"/>
      <c r="E2" s="318"/>
      <c r="F2" s="318"/>
      <c r="G2" s="318"/>
      <c r="H2" s="318"/>
      <c r="I2" s="318"/>
      <c r="J2" s="323" t="s">
        <v>232</v>
      </c>
      <c r="K2" s="324"/>
      <c r="L2" s="324"/>
      <c r="M2" s="324"/>
      <c r="N2" s="324"/>
      <c r="O2" s="324"/>
      <c r="P2" s="317" t="s">
        <v>273</v>
      </c>
      <c r="Q2" s="318"/>
      <c r="R2" s="318"/>
      <c r="S2" s="318"/>
      <c r="T2" s="318"/>
      <c r="U2" s="341"/>
      <c r="V2" s="336" t="s">
        <v>274</v>
      </c>
      <c r="W2" s="338" t="s">
        <v>241</v>
      </c>
      <c r="X2" s="338" t="s">
        <v>240</v>
      </c>
      <c r="Y2" s="332" t="s">
        <v>239</v>
      </c>
      <c r="Z2" s="334" t="s">
        <v>227</v>
      </c>
    </row>
    <row r="3" spans="2:30" ht="16.5" thickBot="1" x14ac:dyDescent="0.3">
      <c r="B3" s="309"/>
      <c r="C3" s="319"/>
      <c r="D3" s="320"/>
      <c r="E3" s="320"/>
      <c r="F3" s="320"/>
      <c r="G3" s="320"/>
      <c r="H3" s="320"/>
      <c r="I3" s="320"/>
      <c r="J3" s="321" t="s">
        <v>237</v>
      </c>
      <c r="K3" s="322"/>
      <c r="L3" s="322"/>
      <c r="M3" s="330" t="s">
        <v>236</v>
      </c>
      <c r="N3" s="331"/>
      <c r="O3" s="331"/>
      <c r="P3" s="319"/>
      <c r="Q3" s="320"/>
      <c r="R3" s="320"/>
      <c r="S3" s="320"/>
      <c r="T3" s="320"/>
      <c r="U3" s="342"/>
      <c r="V3" s="337"/>
      <c r="W3" s="339"/>
      <c r="X3" s="339"/>
      <c r="Y3" s="333"/>
      <c r="Z3" s="335"/>
    </row>
    <row r="4" spans="2:30" ht="96.75" customHeight="1" x14ac:dyDescent="0.25">
      <c r="B4" s="309"/>
      <c r="C4" s="313" t="s">
        <v>28</v>
      </c>
      <c r="D4" s="311" t="s">
        <v>14</v>
      </c>
      <c r="E4" s="311" t="s">
        <v>260</v>
      </c>
      <c r="F4" s="328" t="s">
        <v>58</v>
      </c>
      <c r="G4" s="328" t="s">
        <v>59</v>
      </c>
      <c r="H4" s="311" t="s">
        <v>15</v>
      </c>
      <c r="I4" s="325" t="s">
        <v>60</v>
      </c>
      <c r="J4" s="315" t="s">
        <v>233</v>
      </c>
      <c r="K4" s="327" t="s">
        <v>234</v>
      </c>
      <c r="L4" s="327" t="s">
        <v>235</v>
      </c>
      <c r="M4" s="327" t="s">
        <v>238</v>
      </c>
      <c r="N4" s="327" t="s">
        <v>275</v>
      </c>
      <c r="O4" s="325" t="s">
        <v>276</v>
      </c>
      <c r="P4" s="343" t="s">
        <v>228</v>
      </c>
      <c r="Q4" s="327" t="s">
        <v>229</v>
      </c>
      <c r="R4" s="327" t="s">
        <v>230</v>
      </c>
      <c r="S4" s="327" t="s">
        <v>231</v>
      </c>
      <c r="T4" s="327" t="s">
        <v>19</v>
      </c>
      <c r="U4" s="262" t="s">
        <v>299</v>
      </c>
      <c r="V4" s="313" t="s">
        <v>226</v>
      </c>
      <c r="W4" s="311"/>
      <c r="X4" s="326"/>
      <c r="Y4" s="333"/>
      <c r="Z4" s="335"/>
    </row>
    <row r="5" spans="2:30" ht="34.5" customHeight="1" x14ac:dyDescent="0.25">
      <c r="B5" s="310"/>
      <c r="C5" s="314"/>
      <c r="D5" s="312"/>
      <c r="E5" s="312"/>
      <c r="F5" s="329"/>
      <c r="G5" s="329"/>
      <c r="H5" s="312"/>
      <c r="I5" s="326"/>
      <c r="J5" s="316"/>
      <c r="K5" s="311"/>
      <c r="L5" s="311"/>
      <c r="M5" s="311"/>
      <c r="N5" s="311"/>
      <c r="O5" s="326"/>
      <c r="P5" s="313"/>
      <c r="Q5" s="311"/>
      <c r="R5" s="311"/>
      <c r="S5" s="311"/>
      <c r="T5" s="311"/>
      <c r="U5" s="114">
        <v>0.30499999999999999</v>
      </c>
      <c r="V5" s="314"/>
      <c r="W5" s="312"/>
      <c r="X5" s="340"/>
      <c r="Y5" s="333"/>
      <c r="Z5" s="335"/>
    </row>
    <row r="6" spans="2:30" ht="18.75" x14ac:dyDescent="0.25">
      <c r="B6" s="149" t="s">
        <v>0</v>
      </c>
      <c r="C6" s="115"/>
      <c r="D6" s="151"/>
      <c r="E6" s="151"/>
      <c r="F6" s="116"/>
      <c r="G6" s="116"/>
      <c r="H6" s="117"/>
      <c r="I6" s="118"/>
      <c r="J6" s="119"/>
      <c r="K6" s="120"/>
      <c r="L6" s="151"/>
      <c r="M6" s="117"/>
      <c r="N6" s="117"/>
      <c r="O6" s="118"/>
      <c r="P6" s="121"/>
      <c r="Q6" s="117"/>
      <c r="R6" s="117"/>
      <c r="S6" s="122"/>
      <c r="T6" s="122"/>
      <c r="U6" s="122"/>
      <c r="V6" s="107">
        <f>SUM(V9:V210)</f>
        <v>0</v>
      </c>
      <c r="W6" s="105"/>
      <c r="X6" s="108"/>
      <c r="Y6" s="109"/>
      <c r="Z6" s="155"/>
    </row>
    <row r="7" spans="2:30" x14ac:dyDescent="0.25">
      <c r="B7" s="149" t="s">
        <v>22</v>
      </c>
      <c r="C7" s="123"/>
      <c r="D7" s="110"/>
      <c r="E7" s="110"/>
      <c r="F7" s="112"/>
      <c r="G7" s="112"/>
      <c r="H7" s="112"/>
      <c r="I7" s="127">
        <f t="shared" ref="I7" si="0">SUM(I9:I210)</f>
        <v>0</v>
      </c>
      <c r="J7" s="124"/>
      <c r="K7" s="125"/>
      <c r="L7" s="125"/>
      <c r="M7" s="125"/>
      <c r="N7" s="126">
        <f>SUM(N9:N210)</f>
        <v>0</v>
      </c>
      <c r="O7" s="127">
        <f>SUM(O9:O210)</f>
        <v>0</v>
      </c>
      <c r="P7" s="128">
        <f>SUM(P9:P210)</f>
        <v>0</v>
      </c>
      <c r="Q7" s="126">
        <f>SUM(Q9:Q210)</f>
        <v>0</v>
      </c>
      <c r="R7" s="126">
        <f t="shared" ref="R7:S7" si="1">SUM(R9:R210)</f>
        <v>0</v>
      </c>
      <c r="S7" s="126">
        <f t="shared" si="1"/>
        <v>0</v>
      </c>
      <c r="T7" s="126">
        <f>SUM(T9:T211)</f>
        <v>0</v>
      </c>
      <c r="U7" s="126">
        <f>SUM(U9:U211)</f>
        <v>0</v>
      </c>
      <c r="V7" s="129"/>
      <c r="W7" s="125"/>
      <c r="X7" s="130"/>
      <c r="Y7" s="131"/>
      <c r="Z7" s="156"/>
    </row>
    <row r="8" spans="2:30" x14ac:dyDescent="0.25">
      <c r="B8" s="150"/>
      <c r="C8" s="132"/>
      <c r="D8" s="106"/>
      <c r="E8" s="106"/>
      <c r="F8" s="112"/>
      <c r="G8" s="112"/>
      <c r="H8" s="112"/>
      <c r="I8" s="130"/>
      <c r="J8" s="124"/>
      <c r="K8" s="125"/>
      <c r="L8" s="125"/>
      <c r="M8" s="133"/>
      <c r="N8" s="125"/>
      <c r="O8" s="130"/>
      <c r="P8" s="129"/>
      <c r="Q8" s="125"/>
      <c r="R8" s="125"/>
      <c r="S8" s="125"/>
      <c r="T8" s="125"/>
      <c r="U8" s="125"/>
      <c r="V8" s="129"/>
      <c r="W8" s="125"/>
      <c r="X8" s="130"/>
      <c r="Y8" s="131"/>
      <c r="Z8" s="156"/>
    </row>
    <row r="9" spans="2:30" x14ac:dyDescent="0.25">
      <c r="B9" s="111"/>
      <c r="C9" s="123"/>
      <c r="D9" s="110"/>
      <c r="E9" s="110"/>
      <c r="F9" s="134"/>
      <c r="G9" s="134"/>
      <c r="H9" s="134"/>
      <c r="I9" s="130">
        <f t="shared" ref="I9:I210" si="2">H9*G9*F9*C9</f>
        <v>0</v>
      </c>
      <c r="J9" s="135"/>
      <c r="K9" s="125">
        <f t="shared" ref="K9:K210" si="3">IF(G9&gt;0,J9/G9,)</f>
        <v>0</v>
      </c>
      <c r="L9" s="125">
        <f t="shared" ref="L9:L210" si="4">IF(F9&gt;0,K9/F9,)</f>
        <v>0</v>
      </c>
      <c r="M9" s="125">
        <f t="shared" ref="M9:M210" si="5">C9*J9</f>
        <v>0</v>
      </c>
      <c r="N9" s="125">
        <f t="shared" ref="N9:N210" si="6">M9*H9</f>
        <v>0</v>
      </c>
      <c r="O9" s="130">
        <f t="shared" ref="O9:O210" si="7">N9/0.87</f>
        <v>0</v>
      </c>
      <c r="P9" s="136"/>
      <c r="Q9" s="134">
        <f>IF(I9&gt;0,(O9+P9)/I9/29.3*28*100%/12*I9,0)</f>
        <v>0</v>
      </c>
      <c r="R9" s="134"/>
      <c r="S9" s="125">
        <f t="shared" ref="S9:S210" si="8">SUM(O9:R9)*2/730*3</f>
        <v>0</v>
      </c>
      <c r="T9" s="125">
        <f t="shared" ref="T9:T210" si="9">SUM(O9:S9)*13%</f>
        <v>0</v>
      </c>
      <c r="U9" s="125">
        <f>IF(O9&gt;0,SUM('Расчет ФОТ'!O9:R9)*'Расчет ФОТ'!$U$5,0)</f>
        <v>0</v>
      </c>
      <c r="V9" s="129">
        <f t="shared" ref="V9:V210" si="10">SUM(O9:S9,U9:U9)</f>
        <v>0</v>
      </c>
      <c r="W9" s="125">
        <f t="shared" ref="W9:W210" si="11">IF(H9&gt;0,V9/H9,0)</f>
        <v>0</v>
      </c>
      <c r="X9" s="137">
        <f t="shared" ref="X9:X210" si="12">IF(I9&gt;0,V9/I9,)</f>
        <v>0</v>
      </c>
      <c r="Y9" s="153" t="str">
        <f>IF(X9&gt;0,IF(Калькуляция!$C$2='Статистическая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9" s="157" t="str">
        <f>IF(X9&gt;0,(X9-Y9)/Y9,"")</f>
        <v/>
      </c>
      <c r="AD9" s="152">
        <f>(3121)/12*H9*C9</f>
        <v>0</v>
      </c>
    </row>
    <row r="10" spans="2:30" x14ac:dyDescent="0.25">
      <c r="B10" s="111"/>
      <c r="C10" s="123"/>
      <c r="D10" s="110"/>
      <c r="E10" s="110"/>
      <c r="F10" s="134"/>
      <c r="G10" s="134"/>
      <c r="H10" s="134"/>
      <c r="I10" s="130">
        <f t="shared" si="2"/>
        <v>0</v>
      </c>
      <c r="J10" s="135"/>
      <c r="K10" s="125">
        <f t="shared" si="3"/>
        <v>0</v>
      </c>
      <c r="L10" s="125">
        <f t="shared" si="4"/>
        <v>0</v>
      </c>
      <c r="M10" s="125">
        <f t="shared" si="5"/>
        <v>0</v>
      </c>
      <c r="N10" s="125">
        <f t="shared" si="6"/>
        <v>0</v>
      </c>
      <c r="O10" s="130">
        <f t="shared" si="7"/>
        <v>0</v>
      </c>
      <c r="P10" s="136">
        <f t="shared" ref="P10:P210" si="13">IF(K10&gt;0,K10/0.87*14/30*G10/12*H10*C10,)</f>
        <v>0</v>
      </c>
      <c r="Q10" s="134">
        <f>IF(I10&gt;0,(O10+P10)/I10/29.3*28*100%/12*I10,0)</f>
        <v>0</v>
      </c>
      <c r="R10" s="134"/>
      <c r="S10" s="125">
        <f t="shared" si="8"/>
        <v>0</v>
      </c>
      <c r="T10" s="125">
        <f t="shared" si="9"/>
        <v>0</v>
      </c>
      <c r="U10" s="125">
        <f>IF(O10&gt;0,SUM('Расчет ФОТ'!O10:R10)*'Расчет ФОТ'!$U$5,0)</f>
        <v>0</v>
      </c>
      <c r="V10" s="129">
        <f t="shared" si="10"/>
        <v>0</v>
      </c>
      <c r="W10" s="125">
        <f t="shared" si="11"/>
        <v>0</v>
      </c>
      <c r="X10" s="137">
        <f t="shared" si="12"/>
        <v>0</v>
      </c>
      <c r="Y10" s="153" t="str">
        <f>IF(X10&gt;0,IF(Калькуляция!$C$2='Статистическая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10" s="157" t="str">
        <f t="shared" ref="Z10:Z210" si="14">IF(X10&gt;0,(X10-Y10)/Y10,"")</f>
        <v/>
      </c>
      <c r="AD10" s="152">
        <f t="shared" ref="AD10:AD210" si="15">(3121)/12*H10*C10</f>
        <v>0</v>
      </c>
    </row>
    <row r="11" spans="2:30" x14ac:dyDescent="0.25">
      <c r="B11" s="111"/>
      <c r="C11" s="123"/>
      <c r="D11" s="110"/>
      <c r="E11" s="110"/>
      <c r="F11" s="112"/>
      <c r="G11" s="112"/>
      <c r="H11" s="112"/>
      <c r="I11" s="130">
        <f t="shared" si="2"/>
        <v>0</v>
      </c>
      <c r="J11" s="138"/>
      <c r="K11" s="125">
        <f t="shared" si="3"/>
        <v>0</v>
      </c>
      <c r="L11" s="125">
        <f t="shared" si="4"/>
        <v>0</v>
      </c>
      <c r="M11" s="125">
        <f t="shared" si="5"/>
        <v>0</v>
      </c>
      <c r="N11" s="125">
        <f t="shared" si="6"/>
        <v>0</v>
      </c>
      <c r="O11" s="130">
        <f t="shared" si="7"/>
        <v>0</v>
      </c>
      <c r="P11" s="136">
        <f t="shared" si="13"/>
        <v>0</v>
      </c>
      <c r="Q11" s="134">
        <f>IF(I11&gt;0,(O11+P11)/I11/29.3*28*100%/12*I11,0)</f>
        <v>0</v>
      </c>
      <c r="R11" s="134"/>
      <c r="S11" s="125">
        <f t="shared" si="8"/>
        <v>0</v>
      </c>
      <c r="T11" s="125">
        <f t="shared" si="9"/>
        <v>0</v>
      </c>
      <c r="U11" s="125">
        <f>IF(O11&gt;0,SUM('Расчет ФОТ'!O11:R11)*'Расчет ФОТ'!$U$5,0)</f>
        <v>0</v>
      </c>
      <c r="V11" s="129">
        <f t="shared" si="10"/>
        <v>0</v>
      </c>
      <c r="W11" s="125">
        <f t="shared" si="11"/>
        <v>0</v>
      </c>
      <c r="X11" s="137">
        <f t="shared" si="12"/>
        <v>0</v>
      </c>
      <c r="Y11" s="153" t="str">
        <f>IF(X11&gt;0,IF(Калькуляция!$C$2='Статистическая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11" s="157" t="str">
        <f t="shared" si="14"/>
        <v/>
      </c>
      <c r="AD11" s="152">
        <f t="shared" si="15"/>
        <v>0</v>
      </c>
    </row>
    <row r="12" spans="2:30" x14ac:dyDescent="0.25">
      <c r="B12" s="111"/>
      <c r="C12" s="123"/>
      <c r="D12" s="110"/>
      <c r="E12" s="110"/>
      <c r="F12" s="112"/>
      <c r="G12" s="112"/>
      <c r="H12" s="112"/>
      <c r="I12" s="130">
        <f t="shared" si="2"/>
        <v>0</v>
      </c>
      <c r="J12" s="138"/>
      <c r="K12" s="125">
        <f t="shared" si="3"/>
        <v>0</v>
      </c>
      <c r="L12" s="125">
        <f t="shared" si="4"/>
        <v>0</v>
      </c>
      <c r="M12" s="125">
        <f t="shared" si="5"/>
        <v>0</v>
      </c>
      <c r="N12" s="125">
        <f t="shared" si="6"/>
        <v>0</v>
      </c>
      <c r="O12" s="130">
        <f t="shared" si="7"/>
        <v>0</v>
      </c>
      <c r="P12" s="136">
        <f t="shared" si="13"/>
        <v>0</v>
      </c>
      <c r="Q12" s="134">
        <f>IF(I12&gt;0,(O12+P12)/I12/29.3*28*100%/12*I12,0)</f>
        <v>0</v>
      </c>
      <c r="R12" s="134"/>
      <c r="S12" s="125">
        <f t="shared" si="8"/>
        <v>0</v>
      </c>
      <c r="T12" s="125">
        <f t="shared" si="9"/>
        <v>0</v>
      </c>
      <c r="U12" s="125">
        <f>IF(O12&gt;0,SUM('Расчет ФОТ'!O12:R12)*'Расчет ФОТ'!$U$5,0)</f>
        <v>0</v>
      </c>
      <c r="V12" s="129">
        <f t="shared" si="10"/>
        <v>0</v>
      </c>
      <c r="W12" s="125">
        <f t="shared" si="11"/>
        <v>0</v>
      </c>
      <c r="X12" s="137">
        <f t="shared" si="12"/>
        <v>0</v>
      </c>
      <c r="Y12" s="153" t="str">
        <f>IF(X12&gt;0,IF(Калькуляция!$C$2='Статистическая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12" s="157" t="str">
        <f t="shared" si="14"/>
        <v/>
      </c>
      <c r="AD12" s="152">
        <f t="shared" si="15"/>
        <v>0</v>
      </c>
    </row>
    <row r="13" spans="2:30" x14ac:dyDescent="0.25">
      <c r="B13" s="111"/>
      <c r="C13" s="123"/>
      <c r="D13" s="110"/>
      <c r="E13" s="110"/>
      <c r="F13" s="112"/>
      <c r="G13" s="112"/>
      <c r="H13" s="112"/>
      <c r="I13" s="130">
        <f t="shared" si="2"/>
        <v>0</v>
      </c>
      <c r="J13" s="135"/>
      <c r="K13" s="125">
        <f t="shared" si="3"/>
        <v>0</v>
      </c>
      <c r="L13" s="125">
        <f t="shared" si="4"/>
        <v>0</v>
      </c>
      <c r="M13" s="125">
        <f t="shared" si="5"/>
        <v>0</v>
      </c>
      <c r="N13" s="125">
        <f t="shared" si="6"/>
        <v>0</v>
      </c>
      <c r="O13" s="130">
        <f t="shared" si="7"/>
        <v>0</v>
      </c>
      <c r="P13" s="136">
        <f t="shared" si="13"/>
        <v>0</v>
      </c>
      <c r="Q13" s="134">
        <f>IF(H13&gt;0,(O13+P13)/H13/29.3*28*100%/12*H13,0)</f>
        <v>0</v>
      </c>
      <c r="R13" s="134"/>
      <c r="S13" s="125">
        <f t="shared" si="8"/>
        <v>0</v>
      </c>
      <c r="T13" s="125">
        <f t="shared" si="9"/>
        <v>0</v>
      </c>
      <c r="U13" s="125">
        <f>IF(O13&gt;0,SUM('Расчет ФОТ'!O13:R13)*'Расчет ФОТ'!$U$5,0)</f>
        <v>0</v>
      </c>
      <c r="V13" s="129">
        <f t="shared" si="10"/>
        <v>0</v>
      </c>
      <c r="W13" s="125">
        <f t="shared" si="11"/>
        <v>0</v>
      </c>
      <c r="X13" s="137">
        <f t="shared" si="12"/>
        <v>0</v>
      </c>
      <c r="Y13" s="153" t="str">
        <f>IF(X13&gt;0,IF(Калькуляция!$C$2='Статистическая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13" s="157" t="str">
        <f t="shared" si="14"/>
        <v/>
      </c>
      <c r="AD13" s="152">
        <f t="shared" si="15"/>
        <v>0</v>
      </c>
    </row>
    <row r="14" spans="2:30" x14ac:dyDescent="0.25">
      <c r="B14" s="111"/>
      <c r="C14" s="123"/>
      <c r="D14" s="110"/>
      <c r="E14" s="110"/>
      <c r="F14" s="112"/>
      <c r="G14" s="112"/>
      <c r="H14" s="112"/>
      <c r="I14" s="130">
        <f t="shared" si="2"/>
        <v>0</v>
      </c>
      <c r="J14" s="135"/>
      <c r="K14" s="125">
        <f t="shared" si="3"/>
        <v>0</v>
      </c>
      <c r="L14" s="125">
        <f t="shared" si="4"/>
        <v>0</v>
      </c>
      <c r="M14" s="125">
        <f t="shared" si="5"/>
        <v>0</v>
      </c>
      <c r="N14" s="125">
        <f t="shared" si="6"/>
        <v>0</v>
      </c>
      <c r="O14" s="130">
        <f t="shared" si="7"/>
        <v>0</v>
      </c>
      <c r="P14" s="136">
        <f t="shared" si="13"/>
        <v>0</v>
      </c>
      <c r="Q14" s="134">
        <f t="shared" ref="Q14:Q210" si="16">IF(I14&gt;0,(O14+P14)/I14/29.3*28*100%/12*I14,0)</f>
        <v>0</v>
      </c>
      <c r="R14" s="134"/>
      <c r="S14" s="125">
        <f t="shared" si="8"/>
        <v>0</v>
      </c>
      <c r="T14" s="125">
        <f t="shared" si="9"/>
        <v>0</v>
      </c>
      <c r="U14" s="125">
        <f>IF(O14&gt;0,SUM('Расчет ФОТ'!O14:R14)*'Расчет ФОТ'!$U$5,0)</f>
        <v>0</v>
      </c>
      <c r="V14" s="129">
        <f t="shared" si="10"/>
        <v>0</v>
      </c>
      <c r="W14" s="125">
        <f t="shared" si="11"/>
        <v>0</v>
      </c>
      <c r="X14" s="137">
        <f t="shared" si="12"/>
        <v>0</v>
      </c>
      <c r="Y14" s="153" t="str">
        <f>IF(X14&gt;0,IF(Калькуляция!$C$2='Статистическая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14" s="157" t="str">
        <f t="shared" si="14"/>
        <v/>
      </c>
      <c r="AD14" s="152">
        <f t="shared" si="15"/>
        <v>0</v>
      </c>
    </row>
    <row r="15" spans="2:30" x14ac:dyDescent="0.25">
      <c r="B15" s="111"/>
      <c r="C15" s="123"/>
      <c r="D15" s="110"/>
      <c r="E15" s="110"/>
      <c r="F15" s="112"/>
      <c r="G15" s="112"/>
      <c r="H15" s="112"/>
      <c r="I15" s="130">
        <f t="shared" si="2"/>
        <v>0</v>
      </c>
      <c r="J15" s="135"/>
      <c r="K15" s="125">
        <f t="shared" si="3"/>
        <v>0</v>
      </c>
      <c r="L15" s="125">
        <f t="shared" si="4"/>
        <v>0</v>
      </c>
      <c r="M15" s="125">
        <f t="shared" si="5"/>
        <v>0</v>
      </c>
      <c r="N15" s="125">
        <f t="shared" si="6"/>
        <v>0</v>
      </c>
      <c r="O15" s="130">
        <f t="shared" si="7"/>
        <v>0</v>
      </c>
      <c r="P15" s="136">
        <f t="shared" si="13"/>
        <v>0</v>
      </c>
      <c r="Q15" s="134">
        <f t="shared" si="16"/>
        <v>0</v>
      </c>
      <c r="R15" s="134"/>
      <c r="S15" s="125">
        <f t="shared" si="8"/>
        <v>0</v>
      </c>
      <c r="T15" s="125">
        <f t="shared" si="9"/>
        <v>0</v>
      </c>
      <c r="U15" s="125">
        <f>IF(O15&gt;0,SUM('Расчет ФОТ'!O15:R15)*'Расчет ФОТ'!$U$5,0)</f>
        <v>0</v>
      </c>
      <c r="V15" s="129">
        <f t="shared" si="10"/>
        <v>0</v>
      </c>
      <c r="W15" s="125">
        <f t="shared" si="11"/>
        <v>0</v>
      </c>
      <c r="X15" s="137">
        <f t="shared" si="12"/>
        <v>0</v>
      </c>
      <c r="Y15" s="153" t="str">
        <f>IF(X15&gt;0,IF(Калькуляция!$C$2='Статистическая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15" s="157" t="str">
        <f t="shared" si="14"/>
        <v/>
      </c>
      <c r="AD15" s="152">
        <f t="shared" si="15"/>
        <v>0</v>
      </c>
    </row>
    <row r="16" spans="2:30" x14ac:dyDescent="0.25">
      <c r="B16" s="111"/>
      <c r="C16" s="123"/>
      <c r="D16" s="110"/>
      <c r="E16" s="110"/>
      <c r="F16" s="112"/>
      <c r="G16" s="112"/>
      <c r="H16" s="112"/>
      <c r="I16" s="130">
        <f t="shared" si="2"/>
        <v>0</v>
      </c>
      <c r="J16" s="135"/>
      <c r="K16" s="125">
        <f t="shared" si="3"/>
        <v>0</v>
      </c>
      <c r="L16" s="125">
        <f t="shared" si="4"/>
        <v>0</v>
      </c>
      <c r="M16" s="125">
        <f t="shared" si="5"/>
        <v>0</v>
      </c>
      <c r="N16" s="125">
        <f t="shared" si="6"/>
        <v>0</v>
      </c>
      <c r="O16" s="130">
        <f t="shared" si="7"/>
        <v>0</v>
      </c>
      <c r="P16" s="136">
        <f t="shared" si="13"/>
        <v>0</v>
      </c>
      <c r="Q16" s="134">
        <f t="shared" si="16"/>
        <v>0</v>
      </c>
      <c r="R16" s="134"/>
      <c r="S16" s="125">
        <f t="shared" si="8"/>
        <v>0</v>
      </c>
      <c r="T16" s="125">
        <f t="shared" si="9"/>
        <v>0</v>
      </c>
      <c r="U16" s="125">
        <f>IF(O16&gt;0,SUM('Расчет ФОТ'!O16:R16)*'Расчет ФОТ'!$U$5,0)</f>
        <v>0</v>
      </c>
      <c r="V16" s="129">
        <f t="shared" si="10"/>
        <v>0</v>
      </c>
      <c r="W16" s="125">
        <f t="shared" si="11"/>
        <v>0</v>
      </c>
      <c r="X16" s="137">
        <f t="shared" si="12"/>
        <v>0</v>
      </c>
      <c r="Y16" s="153" t="str">
        <f>IF(X16&gt;0,IF(Калькуляция!$C$2='Статистическая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16" s="157" t="str">
        <f t="shared" si="14"/>
        <v/>
      </c>
      <c r="AD16" s="152">
        <f t="shared" si="15"/>
        <v>0</v>
      </c>
    </row>
    <row r="17" spans="2:30" x14ac:dyDescent="0.25">
      <c r="B17" s="111"/>
      <c r="C17" s="123"/>
      <c r="D17" s="110"/>
      <c r="E17" s="110"/>
      <c r="F17" s="112"/>
      <c r="G17" s="112"/>
      <c r="H17" s="112"/>
      <c r="I17" s="130">
        <f t="shared" si="2"/>
        <v>0</v>
      </c>
      <c r="J17" s="135"/>
      <c r="K17" s="125">
        <f t="shared" si="3"/>
        <v>0</v>
      </c>
      <c r="L17" s="125">
        <f t="shared" si="4"/>
        <v>0</v>
      </c>
      <c r="M17" s="125">
        <f t="shared" si="5"/>
        <v>0</v>
      </c>
      <c r="N17" s="125">
        <f t="shared" si="6"/>
        <v>0</v>
      </c>
      <c r="O17" s="130">
        <f t="shared" si="7"/>
        <v>0</v>
      </c>
      <c r="P17" s="136">
        <f t="shared" si="13"/>
        <v>0</v>
      </c>
      <c r="Q17" s="134">
        <f t="shared" si="16"/>
        <v>0</v>
      </c>
      <c r="R17" s="134"/>
      <c r="S17" s="125">
        <f t="shared" si="8"/>
        <v>0</v>
      </c>
      <c r="T17" s="125">
        <f t="shared" si="9"/>
        <v>0</v>
      </c>
      <c r="U17" s="125">
        <f>IF(O17&gt;0,SUM('Расчет ФОТ'!O17:R17)*'Расчет ФОТ'!$U$5,0)</f>
        <v>0</v>
      </c>
      <c r="V17" s="129">
        <f t="shared" si="10"/>
        <v>0</v>
      </c>
      <c r="W17" s="125">
        <f t="shared" si="11"/>
        <v>0</v>
      </c>
      <c r="X17" s="137">
        <f t="shared" si="12"/>
        <v>0</v>
      </c>
      <c r="Y17" s="153" t="str">
        <f>IF(X17&gt;0,IF(Калькуляция!$C$2='Статистическая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17" s="157" t="str">
        <f t="shared" si="14"/>
        <v/>
      </c>
      <c r="AD17" s="152">
        <f t="shared" si="15"/>
        <v>0</v>
      </c>
    </row>
    <row r="18" spans="2:30" x14ac:dyDescent="0.25">
      <c r="B18" s="111"/>
      <c r="C18" s="123"/>
      <c r="D18" s="110"/>
      <c r="E18" s="110"/>
      <c r="F18" s="112"/>
      <c r="G18" s="112"/>
      <c r="H18" s="112"/>
      <c r="I18" s="130">
        <f t="shared" si="2"/>
        <v>0</v>
      </c>
      <c r="J18" s="135"/>
      <c r="K18" s="125">
        <f t="shared" si="3"/>
        <v>0</v>
      </c>
      <c r="L18" s="125">
        <f t="shared" si="4"/>
        <v>0</v>
      </c>
      <c r="M18" s="125">
        <f t="shared" si="5"/>
        <v>0</v>
      </c>
      <c r="N18" s="125">
        <f t="shared" si="6"/>
        <v>0</v>
      </c>
      <c r="O18" s="130">
        <f t="shared" si="7"/>
        <v>0</v>
      </c>
      <c r="P18" s="136">
        <f t="shared" si="13"/>
        <v>0</v>
      </c>
      <c r="Q18" s="134">
        <f t="shared" si="16"/>
        <v>0</v>
      </c>
      <c r="R18" s="134"/>
      <c r="S18" s="125">
        <f t="shared" si="8"/>
        <v>0</v>
      </c>
      <c r="T18" s="125">
        <f t="shared" si="9"/>
        <v>0</v>
      </c>
      <c r="U18" s="125">
        <f>IF(O18&gt;0,SUM('Расчет ФОТ'!O18:R18)*'Расчет ФОТ'!$U$5,0)</f>
        <v>0</v>
      </c>
      <c r="V18" s="129">
        <f t="shared" si="10"/>
        <v>0</v>
      </c>
      <c r="W18" s="125">
        <f t="shared" si="11"/>
        <v>0</v>
      </c>
      <c r="X18" s="137">
        <f t="shared" si="12"/>
        <v>0</v>
      </c>
      <c r="Y18" s="153" t="str">
        <f>IF(X18&gt;0,IF(Калькуляция!$C$2='Статистическая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18" s="157" t="str">
        <f t="shared" si="14"/>
        <v/>
      </c>
      <c r="AD18" s="152">
        <f t="shared" si="15"/>
        <v>0</v>
      </c>
    </row>
    <row r="19" spans="2:30" x14ac:dyDescent="0.25">
      <c r="B19" s="111"/>
      <c r="C19" s="123"/>
      <c r="D19" s="110"/>
      <c r="E19" s="110"/>
      <c r="F19" s="112"/>
      <c r="G19" s="112"/>
      <c r="H19" s="112"/>
      <c r="I19" s="130">
        <f t="shared" si="2"/>
        <v>0</v>
      </c>
      <c r="J19" s="135"/>
      <c r="K19" s="125">
        <f t="shared" si="3"/>
        <v>0</v>
      </c>
      <c r="L19" s="125">
        <f t="shared" si="4"/>
        <v>0</v>
      </c>
      <c r="M19" s="125">
        <f t="shared" si="5"/>
        <v>0</v>
      </c>
      <c r="N19" s="125">
        <f t="shared" si="6"/>
        <v>0</v>
      </c>
      <c r="O19" s="130">
        <f t="shared" si="7"/>
        <v>0</v>
      </c>
      <c r="P19" s="136">
        <f t="shared" si="13"/>
        <v>0</v>
      </c>
      <c r="Q19" s="134">
        <f t="shared" si="16"/>
        <v>0</v>
      </c>
      <c r="R19" s="134"/>
      <c r="S19" s="125">
        <f t="shared" si="8"/>
        <v>0</v>
      </c>
      <c r="T19" s="125">
        <f t="shared" si="9"/>
        <v>0</v>
      </c>
      <c r="U19" s="125">
        <f>IF(O19&gt;0,SUM('Расчет ФОТ'!O19:R19)*'Расчет ФОТ'!$U$5,0)</f>
        <v>0</v>
      </c>
      <c r="V19" s="129">
        <f t="shared" si="10"/>
        <v>0</v>
      </c>
      <c r="W19" s="125">
        <f t="shared" si="11"/>
        <v>0</v>
      </c>
      <c r="X19" s="137">
        <f t="shared" si="12"/>
        <v>0</v>
      </c>
      <c r="Y19" s="153" t="str">
        <f>IF(X19&gt;0,IF(Калькуляция!$C$2='Статистическая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19" s="157" t="str">
        <f t="shared" si="14"/>
        <v/>
      </c>
      <c r="AD19" s="152">
        <f t="shared" si="15"/>
        <v>0</v>
      </c>
    </row>
    <row r="20" spans="2:30" x14ac:dyDescent="0.25">
      <c r="B20" s="111"/>
      <c r="C20" s="123"/>
      <c r="D20" s="110"/>
      <c r="E20" s="110"/>
      <c r="F20" s="112"/>
      <c r="G20" s="112"/>
      <c r="H20" s="112"/>
      <c r="I20" s="130">
        <f t="shared" si="2"/>
        <v>0</v>
      </c>
      <c r="J20" s="135"/>
      <c r="K20" s="125">
        <f t="shared" si="3"/>
        <v>0</v>
      </c>
      <c r="L20" s="125">
        <f t="shared" si="4"/>
        <v>0</v>
      </c>
      <c r="M20" s="125">
        <f t="shared" si="5"/>
        <v>0</v>
      </c>
      <c r="N20" s="125">
        <f t="shared" si="6"/>
        <v>0</v>
      </c>
      <c r="O20" s="130">
        <f t="shared" si="7"/>
        <v>0</v>
      </c>
      <c r="P20" s="136">
        <f t="shared" si="13"/>
        <v>0</v>
      </c>
      <c r="Q20" s="134">
        <f t="shared" si="16"/>
        <v>0</v>
      </c>
      <c r="R20" s="134"/>
      <c r="S20" s="125">
        <f t="shared" si="8"/>
        <v>0</v>
      </c>
      <c r="T20" s="125">
        <f t="shared" si="9"/>
        <v>0</v>
      </c>
      <c r="U20" s="125">
        <f>IF(O20&gt;0,SUM('Расчет ФОТ'!O20:R20)*'Расчет ФОТ'!$U$5,0)</f>
        <v>0</v>
      </c>
      <c r="V20" s="129">
        <f t="shared" si="10"/>
        <v>0</v>
      </c>
      <c r="W20" s="125">
        <f t="shared" si="11"/>
        <v>0</v>
      </c>
      <c r="X20" s="137">
        <f t="shared" si="12"/>
        <v>0</v>
      </c>
      <c r="Y20" s="153" t="str">
        <f>IF(X20&gt;0,IF(Калькуляция!$C$2='Статистическая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20" s="157" t="str">
        <f t="shared" si="14"/>
        <v/>
      </c>
      <c r="AD20" s="152">
        <f t="shared" si="15"/>
        <v>0</v>
      </c>
    </row>
    <row r="21" spans="2:30" x14ac:dyDescent="0.25">
      <c r="B21" s="111"/>
      <c r="C21" s="123"/>
      <c r="D21" s="110"/>
      <c r="E21" s="110"/>
      <c r="F21" s="112"/>
      <c r="G21" s="112"/>
      <c r="H21" s="112"/>
      <c r="I21" s="130">
        <f t="shared" ref="I21:I84" si="17">H21*G21*F21*C21</f>
        <v>0</v>
      </c>
      <c r="J21" s="135"/>
      <c r="K21" s="125">
        <f t="shared" ref="K21:K84" si="18">IF(G21&gt;0,J21/G21,)</f>
        <v>0</v>
      </c>
      <c r="L21" s="125">
        <f t="shared" ref="L21:L84" si="19">IF(F21&gt;0,K21/F21,)</f>
        <v>0</v>
      </c>
      <c r="M21" s="125">
        <f t="shared" ref="M21:M84" si="20">C21*J21</f>
        <v>0</v>
      </c>
      <c r="N21" s="125">
        <f t="shared" ref="N21:N84" si="21">M21*H21</f>
        <v>0</v>
      </c>
      <c r="O21" s="130">
        <f t="shared" ref="O21:O84" si="22">N21/0.87</f>
        <v>0</v>
      </c>
      <c r="P21" s="136">
        <f t="shared" ref="P21:P84" si="23">IF(K21&gt;0,K21/0.87*14/30*G21/12*H21*C21,)</f>
        <v>0</v>
      </c>
      <c r="Q21" s="134">
        <f t="shared" ref="Q21:Q84" si="24">IF(I21&gt;0,(O21+P21)/I21/29.3*28*100%/12*I21,0)</f>
        <v>0</v>
      </c>
      <c r="R21" s="134"/>
      <c r="S21" s="125">
        <f t="shared" ref="S21:S84" si="25">SUM(O21:R21)*2/730*3</f>
        <v>0</v>
      </c>
      <c r="T21" s="125">
        <f t="shared" ref="T21:T84" si="26">SUM(O21:S21)*13%</f>
        <v>0</v>
      </c>
      <c r="U21" s="125">
        <f>IF(O21&gt;0,SUM('Расчет ФОТ'!O21:R21)*'Расчет ФОТ'!$U$5,0)</f>
        <v>0</v>
      </c>
      <c r="V21" s="129">
        <f t="shared" ref="V21:V84" si="27">SUM(O21:S21,U21:U21)</f>
        <v>0</v>
      </c>
      <c r="W21" s="125">
        <f t="shared" ref="W21:W84" si="28">IF(H21&gt;0,V21/H21,0)</f>
        <v>0</v>
      </c>
      <c r="X21" s="137">
        <f t="shared" ref="X21:X84" si="29">IF(I21&gt;0,V21/I21,)</f>
        <v>0</v>
      </c>
      <c r="Y21" s="153" t="str">
        <f>IF(X21&gt;0,IF(Калькуляция!$C$2='Статистическая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21" s="157" t="str">
        <f t="shared" ref="Z21:Z84" si="30">IF(X21&gt;0,(X21-Y21)/Y21,"")</f>
        <v/>
      </c>
      <c r="AD21" s="152">
        <f t="shared" ref="AD21:AD84" si="31">(3121)/12*H21*C21</f>
        <v>0</v>
      </c>
    </row>
    <row r="22" spans="2:30" x14ac:dyDescent="0.25">
      <c r="B22" s="111"/>
      <c r="C22" s="123"/>
      <c r="D22" s="110"/>
      <c r="E22" s="110"/>
      <c r="F22" s="112"/>
      <c r="G22" s="112"/>
      <c r="H22" s="112"/>
      <c r="I22" s="130">
        <f t="shared" si="17"/>
        <v>0</v>
      </c>
      <c r="J22" s="135"/>
      <c r="K22" s="125">
        <f t="shared" si="18"/>
        <v>0</v>
      </c>
      <c r="L22" s="125">
        <f t="shared" si="19"/>
        <v>0</v>
      </c>
      <c r="M22" s="125">
        <f t="shared" si="20"/>
        <v>0</v>
      </c>
      <c r="N22" s="125">
        <f t="shared" si="21"/>
        <v>0</v>
      </c>
      <c r="O22" s="130">
        <f t="shared" si="22"/>
        <v>0</v>
      </c>
      <c r="P22" s="136">
        <f t="shared" si="23"/>
        <v>0</v>
      </c>
      <c r="Q22" s="134">
        <f t="shared" si="24"/>
        <v>0</v>
      </c>
      <c r="R22" s="134"/>
      <c r="S22" s="125">
        <f t="shared" si="25"/>
        <v>0</v>
      </c>
      <c r="T22" s="125">
        <f t="shared" si="26"/>
        <v>0</v>
      </c>
      <c r="U22" s="125">
        <f>IF(O22&gt;0,SUM('Расчет ФОТ'!O22:R22)*'Расчет ФОТ'!$U$5,0)</f>
        <v>0</v>
      </c>
      <c r="V22" s="129">
        <f t="shared" si="27"/>
        <v>0</v>
      </c>
      <c r="W22" s="125">
        <f t="shared" si="28"/>
        <v>0</v>
      </c>
      <c r="X22" s="137">
        <f t="shared" si="29"/>
        <v>0</v>
      </c>
      <c r="Y22" s="153" t="str">
        <f>IF(X22&gt;0,IF(Калькуляция!$C$2='Статистическая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22" s="157" t="str">
        <f t="shared" si="30"/>
        <v/>
      </c>
      <c r="AD22" s="152">
        <f t="shared" si="31"/>
        <v>0</v>
      </c>
    </row>
    <row r="23" spans="2:30" x14ac:dyDescent="0.25">
      <c r="B23" s="111"/>
      <c r="C23" s="123"/>
      <c r="D23" s="110"/>
      <c r="E23" s="110"/>
      <c r="F23" s="112"/>
      <c r="G23" s="112"/>
      <c r="H23" s="112"/>
      <c r="I23" s="130">
        <f t="shared" si="17"/>
        <v>0</v>
      </c>
      <c r="J23" s="135"/>
      <c r="K23" s="125">
        <f t="shared" si="18"/>
        <v>0</v>
      </c>
      <c r="L23" s="125">
        <f t="shared" si="19"/>
        <v>0</v>
      </c>
      <c r="M23" s="125">
        <f t="shared" si="20"/>
        <v>0</v>
      </c>
      <c r="N23" s="125">
        <f t="shared" si="21"/>
        <v>0</v>
      </c>
      <c r="O23" s="130">
        <f t="shared" si="22"/>
        <v>0</v>
      </c>
      <c r="P23" s="136">
        <f t="shared" si="23"/>
        <v>0</v>
      </c>
      <c r="Q23" s="134">
        <f t="shared" si="24"/>
        <v>0</v>
      </c>
      <c r="R23" s="134"/>
      <c r="S23" s="125">
        <f t="shared" si="25"/>
        <v>0</v>
      </c>
      <c r="T23" s="125">
        <f t="shared" si="26"/>
        <v>0</v>
      </c>
      <c r="U23" s="125">
        <f>IF(O23&gt;0,SUM('Расчет ФОТ'!O23:R23)*'Расчет ФОТ'!$U$5,0)</f>
        <v>0</v>
      </c>
      <c r="V23" s="129">
        <f t="shared" si="27"/>
        <v>0</v>
      </c>
      <c r="W23" s="125">
        <f t="shared" si="28"/>
        <v>0</v>
      </c>
      <c r="X23" s="137">
        <f t="shared" si="29"/>
        <v>0</v>
      </c>
      <c r="Y23" s="153" t="str">
        <f>IF(X23&gt;0,IF(Калькуляция!$C$2='Статистическая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23" s="157" t="str">
        <f t="shared" si="30"/>
        <v/>
      </c>
      <c r="AD23" s="152">
        <f t="shared" si="31"/>
        <v>0</v>
      </c>
    </row>
    <row r="24" spans="2:30" x14ac:dyDescent="0.25">
      <c r="B24" s="111"/>
      <c r="C24" s="123"/>
      <c r="D24" s="110"/>
      <c r="E24" s="110"/>
      <c r="F24" s="112"/>
      <c r="G24" s="112"/>
      <c r="H24" s="112"/>
      <c r="I24" s="130">
        <f t="shared" si="17"/>
        <v>0</v>
      </c>
      <c r="J24" s="135"/>
      <c r="K24" s="125">
        <f t="shared" si="18"/>
        <v>0</v>
      </c>
      <c r="L24" s="125">
        <f t="shared" si="19"/>
        <v>0</v>
      </c>
      <c r="M24" s="125">
        <f t="shared" si="20"/>
        <v>0</v>
      </c>
      <c r="N24" s="125">
        <f t="shared" si="21"/>
        <v>0</v>
      </c>
      <c r="O24" s="130">
        <f t="shared" si="22"/>
        <v>0</v>
      </c>
      <c r="P24" s="136">
        <f t="shared" si="23"/>
        <v>0</v>
      </c>
      <c r="Q24" s="134">
        <f t="shared" si="24"/>
        <v>0</v>
      </c>
      <c r="R24" s="134"/>
      <c r="S24" s="125">
        <f t="shared" si="25"/>
        <v>0</v>
      </c>
      <c r="T24" s="125">
        <f t="shared" si="26"/>
        <v>0</v>
      </c>
      <c r="U24" s="125">
        <f>IF(O24&gt;0,SUM('Расчет ФОТ'!O24:R24)*'Расчет ФОТ'!$U$5,0)</f>
        <v>0</v>
      </c>
      <c r="V24" s="129">
        <f t="shared" si="27"/>
        <v>0</v>
      </c>
      <c r="W24" s="125">
        <f t="shared" si="28"/>
        <v>0</v>
      </c>
      <c r="X24" s="137">
        <f t="shared" si="29"/>
        <v>0</v>
      </c>
      <c r="Y24" s="153" t="str">
        <f>IF(X24&gt;0,IF(Калькуляция!$C$2='Статистическая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24" s="157" t="str">
        <f t="shared" si="30"/>
        <v/>
      </c>
      <c r="AD24" s="152">
        <f t="shared" si="31"/>
        <v>0</v>
      </c>
    </row>
    <row r="25" spans="2:30" x14ac:dyDescent="0.25">
      <c r="B25" s="111"/>
      <c r="C25" s="123"/>
      <c r="D25" s="110"/>
      <c r="E25" s="110"/>
      <c r="F25" s="112"/>
      <c r="G25" s="112"/>
      <c r="H25" s="112"/>
      <c r="I25" s="130">
        <f t="shared" si="17"/>
        <v>0</v>
      </c>
      <c r="J25" s="135"/>
      <c r="K25" s="125">
        <f t="shared" si="18"/>
        <v>0</v>
      </c>
      <c r="L25" s="125">
        <f t="shared" si="19"/>
        <v>0</v>
      </c>
      <c r="M25" s="125">
        <f t="shared" si="20"/>
        <v>0</v>
      </c>
      <c r="N25" s="125">
        <f t="shared" si="21"/>
        <v>0</v>
      </c>
      <c r="O25" s="130">
        <f t="shared" si="22"/>
        <v>0</v>
      </c>
      <c r="P25" s="136">
        <f t="shared" si="23"/>
        <v>0</v>
      </c>
      <c r="Q25" s="134">
        <f t="shared" si="24"/>
        <v>0</v>
      </c>
      <c r="R25" s="134"/>
      <c r="S25" s="125">
        <f t="shared" si="25"/>
        <v>0</v>
      </c>
      <c r="T25" s="125">
        <f t="shared" si="26"/>
        <v>0</v>
      </c>
      <c r="U25" s="125">
        <f>IF(O25&gt;0,SUM('Расчет ФОТ'!O25:R25)*'Расчет ФОТ'!$U$5,0)</f>
        <v>0</v>
      </c>
      <c r="V25" s="129">
        <f t="shared" si="27"/>
        <v>0</v>
      </c>
      <c r="W25" s="125">
        <f t="shared" si="28"/>
        <v>0</v>
      </c>
      <c r="X25" s="137">
        <f t="shared" si="29"/>
        <v>0</v>
      </c>
      <c r="Y25" s="153" t="str">
        <f>IF(X25&gt;0,IF(Калькуляция!$C$2='Статистическая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25" s="157" t="str">
        <f t="shared" si="30"/>
        <v/>
      </c>
      <c r="AD25" s="152">
        <f t="shared" si="31"/>
        <v>0</v>
      </c>
    </row>
    <row r="26" spans="2:30" x14ac:dyDescent="0.25">
      <c r="B26" s="111"/>
      <c r="C26" s="123"/>
      <c r="D26" s="110"/>
      <c r="E26" s="110"/>
      <c r="F26" s="112"/>
      <c r="G26" s="112"/>
      <c r="H26" s="112"/>
      <c r="I26" s="130">
        <f t="shared" si="17"/>
        <v>0</v>
      </c>
      <c r="J26" s="135"/>
      <c r="K26" s="125">
        <f t="shared" si="18"/>
        <v>0</v>
      </c>
      <c r="L26" s="125">
        <f t="shared" si="19"/>
        <v>0</v>
      </c>
      <c r="M26" s="125">
        <f t="shared" si="20"/>
        <v>0</v>
      </c>
      <c r="N26" s="125">
        <f t="shared" si="21"/>
        <v>0</v>
      </c>
      <c r="O26" s="130">
        <f t="shared" si="22"/>
        <v>0</v>
      </c>
      <c r="P26" s="136">
        <f t="shared" si="23"/>
        <v>0</v>
      </c>
      <c r="Q26" s="134">
        <f t="shared" si="24"/>
        <v>0</v>
      </c>
      <c r="R26" s="134"/>
      <c r="S26" s="125">
        <f t="shared" si="25"/>
        <v>0</v>
      </c>
      <c r="T26" s="125">
        <f t="shared" si="26"/>
        <v>0</v>
      </c>
      <c r="U26" s="125">
        <f>IF(O26&gt;0,SUM('Расчет ФОТ'!O26:R26)*'Расчет ФОТ'!$U$5,0)</f>
        <v>0</v>
      </c>
      <c r="V26" s="129">
        <f t="shared" si="27"/>
        <v>0</v>
      </c>
      <c r="W26" s="125">
        <f t="shared" si="28"/>
        <v>0</v>
      </c>
      <c r="X26" s="137">
        <f t="shared" si="29"/>
        <v>0</v>
      </c>
      <c r="Y26" s="153" t="str">
        <f>IF(X26&gt;0,IF(Калькуляция!$C$2='Статистическая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26" s="157" t="str">
        <f t="shared" si="30"/>
        <v/>
      </c>
      <c r="AD26" s="152">
        <f t="shared" si="31"/>
        <v>0</v>
      </c>
    </row>
    <row r="27" spans="2:30" x14ac:dyDescent="0.25">
      <c r="B27" s="111"/>
      <c r="C27" s="123"/>
      <c r="D27" s="110"/>
      <c r="E27" s="110"/>
      <c r="F27" s="112"/>
      <c r="G27" s="112"/>
      <c r="H27" s="112"/>
      <c r="I27" s="130">
        <f t="shared" si="17"/>
        <v>0</v>
      </c>
      <c r="J27" s="135"/>
      <c r="K27" s="125">
        <f t="shared" si="18"/>
        <v>0</v>
      </c>
      <c r="L27" s="125">
        <f t="shared" si="19"/>
        <v>0</v>
      </c>
      <c r="M27" s="125">
        <f t="shared" si="20"/>
        <v>0</v>
      </c>
      <c r="N27" s="125">
        <f t="shared" si="21"/>
        <v>0</v>
      </c>
      <c r="O27" s="130">
        <f t="shared" si="22"/>
        <v>0</v>
      </c>
      <c r="P27" s="136">
        <f t="shared" si="23"/>
        <v>0</v>
      </c>
      <c r="Q27" s="134">
        <f t="shared" si="24"/>
        <v>0</v>
      </c>
      <c r="R27" s="134"/>
      <c r="S27" s="125">
        <f t="shared" si="25"/>
        <v>0</v>
      </c>
      <c r="T27" s="125">
        <f t="shared" si="26"/>
        <v>0</v>
      </c>
      <c r="U27" s="125">
        <f>IF(O27&gt;0,SUM('Расчет ФОТ'!O27:R27)*'Расчет ФОТ'!$U$5,0)</f>
        <v>0</v>
      </c>
      <c r="V27" s="129">
        <f t="shared" si="27"/>
        <v>0</v>
      </c>
      <c r="W27" s="125">
        <f t="shared" si="28"/>
        <v>0</v>
      </c>
      <c r="X27" s="137">
        <f t="shared" si="29"/>
        <v>0</v>
      </c>
      <c r="Y27" s="153" t="str">
        <f>IF(X27&gt;0,IF(Калькуляция!$C$2='Статистическая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27" s="157" t="str">
        <f t="shared" si="30"/>
        <v/>
      </c>
      <c r="AD27" s="152">
        <f t="shared" si="31"/>
        <v>0</v>
      </c>
    </row>
    <row r="28" spans="2:30" x14ac:dyDescent="0.25">
      <c r="B28" s="111"/>
      <c r="C28" s="123"/>
      <c r="D28" s="110"/>
      <c r="E28" s="110"/>
      <c r="F28" s="112"/>
      <c r="G28" s="112"/>
      <c r="H28" s="112"/>
      <c r="I28" s="130">
        <f t="shared" si="17"/>
        <v>0</v>
      </c>
      <c r="J28" s="135"/>
      <c r="K28" s="125">
        <f t="shared" si="18"/>
        <v>0</v>
      </c>
      <c r="L28" s="125">
        <f t="shared" si="19"/>
        <v>0</v>
      </c>
      <c r="M28" s="125">
        <f t="shared" si="20"/>
        <v>0</v>
      </c>
      <c r="N28" s="125">
        <f t="shared" si="21"/>
        <v>0</v>
      </c>
      <c r="O28" s="130">
        <f t="shared" si="22"/>
        <v>0</v>
      </c>
      <c r="P28" s="136">
        <f t="shared" si="23"/>
        <v>0</v>
      </c>
      <c r="Q28" s="134">
        <f t="shared" si="24"/>
        <v>0</v>
      </c>
      <c r="R28" s="134"/>
      <c r="S28" s="125">
        <f t="shared" si="25"/>
        <v>0</v>
      </c>
      <c r="T28" s="125">
        <f t="shared" si="26"/>
        <v>0</v>
      </c>
      <c r="U28" s="125">
        <f>IF(O28&gt;0,SUM('Расчет ФОТ'!O28:R28)*'Расчет ФОТ'!$U$5,0)</f>
        <v>0</v>
      </c>
      <c r="V28" s="129">
        <f t="shared" si="27"/>
        <v>0</v>
      </c>
      <c r="W28" s="125">
        <f t="shared" si="28"/>
        <v>0</v>
      </c>
      <c r="X28" s="137">
        <f t="shared" si="29"/>
        <v>0</v>
      </c>
      <c r="Y28" s="153" t="str">
        <f>IF(X28&gt;0,IF(Калькуляция!$C$2='Статистическая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28" s="157" t="str">
        <f t="shared" si="30"/>
        <v/>
      </c>
      <c r="AD28" s="152">
        <f t="shared" si="31"/>
        <v>0</v>
      </c>
    </row>
    <row r="29" spans="2:30" x14ac:dyDescent="0.25">
      <c r="B29" s="111"/>
      <c r="C29" s="123"/>
      <c r="D29" s="110"/>
      <c r="E29" s="110"/>
      <c r="F29" s="112"/>
      <c r="G29" s="112"/>
      <c r="H29" s="112"/>
      <c r="I29" s="130">
        <f t="shared" si="17"/>
        <v>0</v>
      </c>
      <c r="J29" s="135"/>
      <c r="K29" s="125">
        <f t="shared" si="18"/>
        <v>0</v>
      </c>
      <c r="L29" s="125">
        <f t="shared" si="19"/>
        <v>0</v>
      </c>
      <c r="M29" s="125">
        <f t="shared" si="20"/>
        <v>0</v>
      </c>
      <c r="N29" s="125">
        <f t="shared" si="21"/>
        <v>0</v>
      </c>
      <c r="O29" s="130">
        <f t="shared" si="22"/>
        <v>0</v>
      </c>
      <c r="P29" s="136">
        <f t="shared" si="23"/>
        <v>0</v>
      </c>
      <c r="Q29" s="134">
        <f t="shared" si="24"/>
        <v>0</v>
      </c>
      <c r="R29" s="134"/>
      <c r="S29" s="125">
        <f t="shared" si="25"/>
        <v>0</v>
      </c>
      <c r="T29" s="125">
        <f t="shared" si="26"/>
        <v>0</v>
      </c>
      <c r="U29" s="125">
        <f>IF(O29&gt;0,SUM('Расчет ФОТ'!O29:R29)*'Расчет ФОТ'!$U$5,0)</f>
        <v>0</v>
      </c>
      <c r="V29" s="129">
        <f t="shared" si="27"/>
        <v>0</v>
      </c>
      <c r="W29" s="125">
        <f t="shared" si="28"/>
        <v>0</v>
      </c>
      <c r="X29" s="137">
        <f t="shared" si="29"/>
        <v>0</v>
      </c>
      <c r="Y29" s="153" t="str">
        <f>IF(X29&gt;0,IF(Калькуляция!$C$2='Статистическая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29" s="157" t="str">
        <f t="shared" si="30"/>
        <v/>
      </c>
      <c r="AD29" s="152">
        <f t="shared" si="31"/>
        <v>0</v>
      </c>
    </row>
    <row r="30" spans="2:30" x14ac:dyDescent="0.25">
      <c r="B30" s="111"/>
      <c r="C30" s="123"/>
      <c r="D30" s="110"/>
      <c r="E30" s="110"/>
      <c r="F30" s="112"/>
      <c r="G30" s="112"/>
      <c r="H30" s="112"/>
      <c r="I30" s="130">
        <f t="shared" si="17"/>
        <v>0</v>
      </c>
      <c r="J30" s="135"/>
      <c r="K30" s="125">
        <f t="shared" si="18"/>
        <v>0</v>
      </c>
      <c r="L30" s="125">
        <f t="shared" si="19"/>
        <v>0</v>
      </c>
      <c r="M30" s="125">
        <f t="shared" si="20"/>
        <v>0</v>
      </c>
      <c r="N30" s="125">
        <f t="shared" si="21"/>
        <v>0</v>
      </c>
      <c r="O30" s="130">
        <f t="shared" si="22"/>
        <v>0</v>
      </c>
      <c r="P30" s="136">
        <f t="shared" si="23"/>
        <v>0</v>
      </c>
      <c r="Q30" s="134">
        <f t="shared" si="24"/>
        <v>0</v>
      </c>
      <c r="R30" s="134"/>
      <c r="S30" s="125">
        <f t="shared" si="25"/>
        <v>0</v>
      </c>
      <c r="T30" s="125">
        <f t="shared" si="26"/>
        <v>0</v>
      </c>
      <c r="U30" s="125">
        <f>IF(O30&gt;0,SUM('Расчет ФОТ'!O30:R30)*'Расчет ФОТ'!$U$5,0)</f>
        <v>0</v>
      </c>
      <c r="V30" s="129">
        <f t="shared" si="27"/>
        <v>0</v>
      </c>
      <c r="W30" s="125">
        <f t="shared" si="28"/>
        <v>0</v>
      </c>
      <c r="X30" s="137">
        <f t="shared" si="29"/>
        <v>0</v>
      </c>
      <c r="Y30" s="153" t="str">
        <f>IF(X30&gt;0,IF(Калькуляция!$C$2='Статистическая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30" s="157" t="str">
        <f t="shared" si="30"/>
        <v/>
      </c>
      <c r="AD30" s="152">
        <f t="shared" si="31"/>
        <v>0</v>
      </c>
    </row>
    <row r="31" spans="2:30" x14ac:dyDescent="0.25">
      <c r="B31" s="111"/>
      <c r="C31" s="123"/>
      <c r="D31" s="110"/>
      <c r="E31" s="110"/>
      <c r="F31" s="112"/>
      <c r="G31" s="112"/>
      <c r="H31" s="112"/>
      <c r="I31" s="130">
        <f t="shared" si="17"/>
        <v>0</v>
      </c>
      <c r="J31" s="135"/>
      <c r="K31" s="125">
        <f t="shared" si="18"/>
        <v>0</v>
      </c>
      <c r="L31" s="125">
        <f t="shared" si="19"/>
        <v>0</v>
      </c>
      <c r="M31" s="125">
        <f t="shared" si="20"/>
        <v>0</v>
      </c>
      <c r="N31" s="125">
        <f t="shared" si="21"/>
        <v>0</v>
      </c>
      <c r="O31" s="130">
        <f t="shared" si="22"/>
        <v>0</v>
      </c>
      <c r="P31" s="136">
        <f t="shared" si="23"/>
        <v>0</v>
      </c>
      <c r="Q31" s="134">
        <f t="shared" si="24"/>
        <v>0</v>
      </c>
      <c r="R31" s="134"/>
      <c r="S31" s="125">
        <f t="shared" si="25"/>
        <v>0</v>
      </c>
      <c r="T31" s="125">
        <f t="shared" si="26"/>
        <v>0</v>
      </c>
      <c r="U31" s="125">
        <f>IF(O31&gt;0,SUM('Расчет ФОТ'!O31:R31)*'Расчет ФОТ'!$U$5,0)</f>
        <v>0</v>
      </c>
      <c r="V31" s="129">
        <f t="shared" si="27"/>
        <v>0</v>
      </c>
      <c r="W31" s="125">
        <f t="shared" si="28"/>
        <v>0</v>
      </c>
      <c r="X31" s="137">
        <f t="shared" si="29"/>
        <v>0</v>
      </c>
      <c r="Y31" s="153" t="str">
        <f>IF(X31&gt;0,IF(Калькуляция!$C$2='Статистическая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31" s="157" t="str">
        <f t="shared" si="30"/>
        <v/>
      </c>
      <c r="AD31" s="152">
        <f t="shared" si="31"/>
        <v>0</v>
      </c>
    </row>
    <row r="32" spans="2:30" x14ac:dyDescent="0.25">
      <c r="B32" s="111"/>
      <c r="C32" s="123"/>
      <c r="D32" s="110"/>
      <c r="E32" s="110"/>
      <c r="F32" s="112"/>
      <c r="G32" s="112"/>
      <c r="H32" s="112"/>
      <c r="I32" s="130">
        <f t="shared" si="17"/>
        <v>0</v>
      </c>
      <c r="J32" s="135"/>
      <c r="K32" s="125">
        <f t="shared" si="18"/>
        <v>0</v>
      </c>
      <c r="L32" s="125">
        <f t="shared" si="19"/>
        <v>0</v>
      </c>
      <c r="M32" s="125">
        <f t="shared" si="20"/>
        <v>0</v>
      </c>
      <c r="N32" s="125">
        <f t="shared" si="21"/>
        <v>0</v>
      </c>
      <c r="O32" s="130">
        <f t="shared" si="22"/>
        <v>0</v>
      </c>
      <c r="P32" s="136">
        <f t="shared" si="23"/>
        <v>0</v>
      </c>
      <c r="Q32" s="134">
        <f t="shared" si="24"/>
        <v>0</v>
      </c>
      <c r="R32" s="134"/>
      <c r="S32" s="125">
        <f t="shared" si="25"/>
        <v>0</v>
      </c>
      <c r="T32" s="125">
        <f t="shared" si="26"/>
        <v>0</v>
      </c>
      <c r="U32" s="125">
        <f>IF(O32&gt;0,SUM('Расчет ФОТ'!O32:R32)*'Расчет ФОТ'!$U$5,0)</f>
        <v>0</v>
      </c>
      <c r="V32" s="129">
        <f t="shared" si="27"/>
        <v>0</v>
      </c>
      <c r="W32" s="125">
        <f t="shared" si="28"/>
        <v>0</v>
      </c>
      <c r="X32" s="137">
        <f t="shared" si="29"/>
        <v>0</v>
      </c>
      <c r="Y32" s="153" t="str">
        <f>IF(X32&gt;0,IF(Калькуляция!$C$2='Статистическая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32" s="157" t="str">
        <f t="shared" si="30"/>
        <v/>
      </c>
      <c r="AD32" s="152">
        <f t="shared" si="31"/>
        <v>0</v>
      </c>
    </row>
    <row r="33" spans="2:30" x14ac:dyDescent="0.25">
      <c r="B33" s="111"/>
      <c r="C33" s="123"/>
      <c r="D33" s="110"/>
      <c r="E33" s="110"/>
      <c r="F33" s="112"/>
      <c r="G33" s="112"/>
      <c r="H33" s="112"/>
      <c r="I33" s="130">
        <f t="shared" si="17"/>
        <v>0</v>
      </c>
      <c r="J33" s="135"/>
      <c r="K33" s="125">
        <f t="shared" si="18"/>
        <v>0</v>
      </c>
      <c r="L33" s="125">
        <f t="shared" si="19"/>
        <v>0</v>
      </c>
      <c r="M33" s="125">
        <f t="shared" si="20"/>
        <v>0</v>
      </c>
      <c r="N33" s="125">
        <f t="shared" si="21"/>
        <v>0</v>
      </c>
      <c r="O33" s="130">
        <f t="shared" si="22"/>
        <v>0</v>
      </c>
      <c r="P33" s="136">
        <f t="shared" si="23"/>
        <v>0</v>
      </c>
      <c r="Q33" s="134">
        <f t="shared" si="24"/>
        <v>0</v>
      </c>
      <c r="R33" s="134"/>
      <c r="S33" s="125">
        <f t="shared" si="25"/>
        <v>0</v>
      </c>
      <c r="T33" s="125">
        <f t="shared" si="26"/>
        <v>0</v>
      </c>
      <c r="U33" s="125">
        <f>IF(O33&gt;0,SUM('Расчет ФОТ'!O33:R33)*'Расчет ФОТ'!$U$5,0)</f>
        <v>0</v>
      </c>
      <c r="V33" s="129">
        <f t="shared" si="27"/>
        <v>0</v>
      </c>
      <c r="W33" s="125">
        <f t="shared" si="28"/>
        <v>0</v>
      </c>
      <c r="X33" s="137">
        <f t="shared" si="29"/>
        <v>0</v>
      </c>
      <c r="Y33" s="153" t="str">
        <f>IF(X33&gt;0,IF(Калькуляция!$C$2='Статистическая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33" s="157" t="str">
        <f t="shared" si="30"/>
        <v/>
      </c>
      <c r="AD33" s="152">
        <f t="shared" si="31"/>
        <v>0</v>
      </c>
    </row>
    <row r="34" spans="2:30" x14ac:dyDescent="0.25">
      <c r="B34" s="111"/>
      <c r="C34" s="123"/>
      <c r="D34" s="110"/>
      <c r="E34" s="110"/>
      <c r="F34" s="112"/>
      <c r="G34" s="112"/>
      <c r="H34" s="112"/>
      <c r="I34" s="130">
        <f t="shared" si="17"/>
        <v>0</v>
      </c>
      <c r="J34" s="135"/>
      <c r="K34" s="125">
        <f t="shared" si="18"/>
        <v>0</v>
      </c>
      <c r="L34" s="125">
        <f t="shared" si="19"/>
        <v>0</v>
      </c>
      <c r="M34" s="125">
        <f t="shared" si="20"/>
        <v>0</v>
      </c>
      <c r="N34" s="125">
        <f t="shared" si="21"/>
        <v>0</v>
      </c>
      <c r="O34" s="130">
        <f t="shared" si="22"/>
        <v>0</v>
      </c>
      <c r="P34" s="136">
        <f t="shared" si="23"/>
        <v>0</v>
      </c>
      <c r="Q34" s="134">
        <f t="shared" si="24"/>
        <v>0</v>
      </c>
      <c r="R34" s="134"/>
      <c r="S34" s="125">
        <f t="shared" si="25"/>
        <v>0</v>
      </c>
      <c r="T34" s="125">
        <f t="shared" si="26"/>
        <v>0</v>
      </c>
      <c r="U34" s="125">
        <f>IF(O34&gt;0,SUM('Расчет ФОТ'!O34:R34)*'Расчет ФОТ'!$U$5,0)</f>
        <v>0</v>
      </c>
      <c r="V34" s="129">
        <f t="shared" si="27"/>
        <v>0</v>
      </c>
      <c r="W34" s="125">
        <f t="shared" si="28"/>
        <v>0</v>
      </c>
      <c r="X34" s="137">
        <f t="shared" si="29"/>
        <v>0</v>
      </c>
      <c r="Y34" s="153" t="str">
        <f>IF(X34&gt;0,IF(Калькуляция!$C$2='Статистическая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34" s="157" t="str">
        <f t="shared" si="30"/>
        <v/>
      </c>
      <c r="AD34" s="152">
        <f t="shared" si="31"/>
        <v>0</v>
      </c>
    </row>
    <row r="35" spans="2:30" x14ac:dyDescent="0.25">
      <c r="B35" s="111"/>
      <c r="C35" s="123"/>
      <c r="D35" s="110"/>
      <c r="E35" s="110"/>
      <c r="F35" s="112"/>
      <c r="G35" s="112"/>
      <c r="H35" s="112"/>
      <c r="I35" s="130">
        <f t="shared" si="17"/>
        <v>0</v>
      </c>
      <c r="J35" s="135"/>
      <c r="K35" s="125">
        <f t="shared" si="18"/>
        <v>0</v>
      </c>
      <c r="L35" s="125">
        <f t="shared" si="19"/>
        <v>0</v>
      </c>
      <c r="M35" s="125">
        <f t="shared" si="20"/>
        <v>0</v>
      </c>
      <c r="N35" s="125">
        <f t="shared" si="21"/>
        <v>0</v>
      </c>
      <c r="O35" s="130">
        <f t="shared" si="22"/>
        <v>0</v>
      </c>
      <c r="P35" s="136">
        <f t="shared" si="23"/>
        <v>0</v>
      </c>
      <c r="Q35" s="134">
        <f t="shared" si="24"/>
        <v>0</v>
      </c>
      <c r="R35" s="134"/>
      <c r="S35" s="125">
        <f t="shared" si="25"/>
        <v>0</v>
      </c>
      <c r="T35" s="125">
        <f t="shared" si="26"/>
        <v>0</v>
      </c>
      <c r="U35" s="125">
        <f>IF(O35&gt;0,SUM('Расчет ФОТ'!O35:R35)*'Расчет ФОТ'!$U$5,0)</f>
        <v>0</v>
      </c>
      <c r="V35" s="129">
        <f t="shared" si="27"/>
        <v>0</v>
      </c>
      <c r="W35" s="125">
        <f t="shared" si="28"/>
        <v>0</v>
      </c>
      <c r="X35" s="137">
        <f t="shared" si="29"/>
        <v>0</v>
      </c>
      <c r="Y35" s="153" t="str">
        <f>IF(X35&gt;0,IF(Калькуляция!$C$2='Статистическая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35" s="157" t="str">
        <f t="shared" si="30"/>
        <v/>
      </c>
      <c r="AD35" s="152">
        <f t="shared" si="31"/>
        <v>0</v>
      </c>
    </row>
    <row r="36" spans="2:30" x14ac:dyDescent="0.25">
      <c r="B36" s="111"/>
      <c r="C36" s="123"/>
      <c r="D36" s="110"/>
      <c r="E36" s="110"/>
      <c r="F36" s="112"/>
      <c r="G36" s="112"/>
      <c r="H36" s="112"/>
      <c r="I36" s="130">
        <f t="shared" si="17"/>
        <v>0</v>
      </c>
      <c r="J36" s="135"/>
      <c r="K36" s="125">
        <f t="shared" si="18"/>
        <v>0</v>
      </c>
      <c r="L36" s="125">
        <f t="shared" si="19"/>
        <v>0</v>
      </c>
      <c r="M36" s="125">
        <f t="shared" si="20"/>
        <v>0</v>
      </c>
      <c r="N36" s="125">
        <f t="shared" si="21"/>
        <v>0</v>
      </c>
      <c r="O36" s="130">
        <f t="shared" si="22"/>
        <v>0</v>
      </c>
      <c r="P36" s="136">
        <f t="shared" si="23"/>
        <v>0</v>
      </c>
      <c r="Q36" s="134">
        <f t="shared" si="24"/>
        <v>0</v>
      </c>
      <c r="R36" s="134"/>
      <c r="S36" s="125">
        <f t="shared" si="25"/>
        <v>0</v>
      </c>
      <c r="T36" s="125">
        <f t="shared" si="26"/>
        <v>0</v>
      </c>
      <c r="U36" s="125">
        <f>IF(O36&gt;0,SUM('Расчет ФОТ'!O36:R36)*'Расчет ФОТ'!$U$5,0)</f>
        <v>0</v>
      </c>
      <c r="V36" s="129">
        <f t="shared" si="27"/>
        <v>0</v>
      </c>
      <c r="W36" s="125">
        <f t="shared" si="28"/>
        <v>0</v>
      </c>
      <c r="X36" s="137">
        <f t="shared" si="29"/>
        <v>0</v>
      </c>
      <c r="Y36" s="153" t="str">
        <f>IF(X36&gt;0,IF(Калькуляция!$C$2='Статистическая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36" s="157" t="str">
        <f t="shared" si="30"/>
        <v/>
      </c>
      <c r="AD36" s="152">
        <f t="shared" si="31"/>
        <v>0</v>
      </c>
    </row>
    <row r="37" spans="2:30" x14ac:dyDescent="0.25">
      <c r="B37" s="111"/>
      <c r="C37" s="123"/>
      <c r="D37" s="110"/>
      <c r="E37" s="110"/>
      <c r="F37" s="112"/>
      <c r="G37" s="112"/>
      <c r="H37" s="112"/>
      <c r="I37" s="130">
        <f t="shared" si="17"/>
        <v>0</v>
      </c>
      <c r="J37" s="135"/>
      <c r="K37" s="125">
        <f t="shared" si="18"/>
        <v>0</v>
      </c>
      <c r="L37" s="125">
        <f t="shared" si="19"/>
        <v>0</v>
      </c>
      <c r="M37" s="125">
        <f t="shared" si="20"/>
        <v>0</v>
      </c>
      <c r="N37" s="125">
        <f t="shared" si="21"/>
        <v>0</v>
      </c>
      <c r="O37" s="130">
        <f t="shared" si="22"/>
        <v>0</v>
      </c>
      <c r="P37" s="136">
        <f t="shared" si="23"/>
        <v>0</v>
      </c>
      <c r="Q37" s="134">
        <f t="shared" si="24"/>
        <v>0</v>
      </c>
      <c r="R37" s="134"/>
      <c r="S37" s="125">
        <f t="shared" si="25"/>
        <v>0</v>
      </c>
      <c r="T37" s="125">
        <f t="shared" si="26"/>
        <v>0</v>
      </c>
      <c r="U37" s="125">
        <f>IF(O37&gt;0,SUM('Расчет ФОТ'!O37:R37)*'Расчет ФОТ'!$U$5,0)</f>
        <v>0</v>
      </c>
      <c r="V37" s="129">
        <f t="shared" si="27"/>
        <v>0</v>
      </c>
      <c r="W37" s="125">
        <f t="shared" si="28"/>
        <v>0</v>
      </c>
      <c r="X37" s="137">
        <f t="shared" si="29"/>
        <v>0</v>
      </c>
      <c r="Y37" s="153" t="str">
        <f>IF(X37&gt;0,IF(Калькуляция!$C$2='Статистическая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37" s="157" t="str">
        <f t="shared" si="30"/>
        <v/>
      </c>
      <c r="AD37" s="152">
        <f t="shared" si="31"/>
        <v>0</v>
      </c>
    </row>
    <row r="38" spans="2:30" x14ac:dyDescent="0.25">
      <c r="B38" s="111"/>
      <c r="C38" s="123"/>
      <c r="D38" s="110"/>
      <c r="E38" s="110"/>
      <c r="F38" s="112"/>
      <c r="G38" s="112"/>
      <c r="H38" s="112"/>
      <c r="I38" s="130">
        <f t="shared" si="17"/>
        <v>0</v>
      </c>
      <c r="J38" s="135"/>
      <c r="K38" s="125">
        <f t="shared" si="18"/>
        <v>0</v>
      </c>
      <c r="L38" s="125">
        <f t="shared" si="19"/>
        <v>0</v>
      </c>
      <c r="M38" s="125">
        <f t="shared" si="20"/>
        <v>0</v>
      </c>
      <c r="N38" s="125">
        <f t="shared" si="21"/>
        <v>0</v>
      </c>
      <c r="O38" s="130">
        <f t="shared" si="22"/>
        <v>0</v>
      </c>
      <c r="P38" s="136">
        <f t="shared" si="23"/>
        <v>0</v>
      </c>
      <c r="Q38" s="134">
        <f t="shared" si="24"/>
        <v>0</v>
      </c>
      <c r="R38" s="134"/>
      <c r="S38" s="125">
        <f t="shared" si="25"/>
        <v>0</v>
      </c>
      <c r="T38" s="125">
        <f t="shared" si="26"/>
        <v>0</v>
      </c>
      <c r="U38" s="125">
        <f>IF(O38&gt;0,SUM('Расчет ФОТ'!O38:R38)*'Расчет ФОТ'!$U$5,0)</f>
        <v>0</v>
      </c>
      <c r="V38" s="129">
        <f t="shared" si="27"/>
        <v>0</v>
      </c>
      <c r="W38" s="125">
        <f t="shared" si="28"/>
        <v>0</v>
      </c>
      <c r="X38" s="137">
        <f t="shared" si="29"/>
        <v>0</v>
      </c>
      <c r="Y38" s="153" t="str">
        <f>IF(X38&gt;0,IF(Калькуляция!$C$2='Статистическая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38" s="157" t="str">
        <f t="shared" si="30"/>
        <v/>
      </c>
      <c r="AD38" s="152">
        <f t="shared" si="31"/>
        <v>0</v>
      </c>
    </row>
    <row r="39" spans="2:30" x14ac:dyDescent="0.25">
      <c r="B39" s="111"/>
      <c r="C39" s="123"/>
      <c r="D39" s="110"/>
      <c r="E39" s="110"/>
      <c r="F39" s="112"/>
      <c r="G39" s="112"/>
      <c r="H39" s="112"/>
      <c r="I39" s="130">
        <f t="shared" si="17"/>
        <v>0</v>
      </c>
      <c r="J39" s="135"/>
      <c r="K39" s="125">
        <f t="shared" si="18"/>
        <v>0</v>
      </c>
      <c r="L39" s="125">
        <f t="shared" si="19"/>
        <v>0</v>
      </c>
      <c r="M39" s="125">
        <f t="shared" si="20"/>
        <v>0</v>
      </c>
      <c r="N39" s="125">
        <f t="shared" si="21"/>
        <v>0</v>
      </c>
      <c r="O39" s="130">
        <f t="shared" si="22"/>
        <v>0</v>
      </c>
      <c r="P39" s="136">
        <f t="shared" si="23"/>
        <v>0</v>
      </c>
      <c r="Q39" s="134">
        <f t="shared" si="24"/>
        <v>0</v>
      </c>
      <c r="R39" s="134"/>
      <c r="S39" s="125">
        <f t="shared" si="25"/>
        <v>0</v>
      </c>
      <c r="T39" s="125">
        <f t="shared" si="26"/>
        <v>0</v>
      </c>
      <c r="U39" s="125">
        <f>IF(O39&gt;0,SUM('Расчет ФОТ'!O39:R39)*'Расчет ФОТ'!$U$5,0)</f>
        <v>0</v>
      </c>
      <c r="V39" s="129">
        <f t="shared" si="27"/>
        <v>0</v>
      </c>
      <c r="W39" s="125">
        <f t="shared" si="28"/>
        <v>0</v>
      </c>
      <c r="X39" s="137">
        <f t="shared" si="29"/>
        <v>0</v>
      </c>
      <c r="Y39" s="153" t="str">
        <f>IF(X39&gt;0,IF(Калькуляция!$C$2='Статистическая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39" s="157" t="str">
        <f t="shared" si="30"/>
        <v/>
      </c>
      <c r="AD39" s="152">
        <f t="shared" si="31"/>
        <v>0</v>
      </c>
    </row>
    <row r="40" spans="2:30" x14ac:dyDescent="0.25">
      <c r="B40" s="111"/>
      <c r="C40" s="123"/>
      <c r="D40" s="110"/>
      <c r="E40" s="110"/>
      <c r="F40" s="112"/>
      <c r="G40" s="112"/>
      <c r="H40" s="112"/>
      <c r="I40" s="130">
        <f t="shared" si="17"/>
        <v>0</v>
      </c>
      <c r="J40" s="135"/>
      <c r="K40" s="125">
        <f t="shared" si="18"/>
        <v>0</v>
      </c>
      <c r="L40" s="125">
        <f t="shared" si="19"/>
        <v>0</v>
      </c>
      <c r="M40" s="125">
        <f t="shared" si="20"/>
        <v>0</v>
      </c>
      <c r="N40" s="125">
        <f t="shared" si="21"/>
        <v>0</v>
      </c>
      <c r="O40" s="130">
        <f t="shared" si="22"/>
        <v>0</v>
      </c>
      <c r="P40" s="136">
        <f t="shared" si="23"/>
        <v>0</v>
      </c>
      <c r="Q40" s="134">
        <f t="shared" si="24"/>
        <v>0</v>
      </c>
      <c r="R40" s="134"/>
      <c r="S40" s="125">
        <f t="shared" si="25"/>
        <v>0</v>
      </c>
      <c r="T40" s="125">
        <f t="shared" si="26"/>
        <v>0</v>
      </c>
      <c r="U40" s="125">
        <f>IF(O40&gt;0,SUM('Расчет ФОТ'!O40:R40)*'Расчет ФОТ'!$U$5,0)</f>
        <v>0</v>
      </c>
      <c r="V40" s="129">
        <f t="shared" si="27"/>
        <v>0</v>
      </c>
      <c r="W40" s="125">
        <f t="shared" si="28"/>
        <v>0</v>
      </c>
      <c r="X40" s="137">
        <f t="shared" si="29"/>
        <v>0</v>
      </c>
      <c r="Y40" s="153" t="str">
        <f>IF(X40&gt;0,IF(Калькуляция!$C$2='Статистическая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40" s="157" t="str">
        <f t="shared" si="30"/>
        <v/>
      </c>
      <c r="AD40" s="152">
        <f t="shared" si="31"/>
        <v>0</v>
      </c>
    </row>
    <row r="41" spans="2:30" x14ac:dyDescent="0.25">
      <c r="B41" s="111"/>
      <c r="C41" s="123"/>
      <c r="D41" s="110"/>
      <c r="E41" s="110"/>
      <c r="F41" s="112"/>
      <c r="G41" s="112"/>
      <c r="H41" s="112"/>
      <c r="I41" s="130">
        <f t="shared" si="17"/>
        <v>0</v>
      </c>
      <c r="J41" s="135"/>
      <c r="K41" s="125">
        <f t="shared" si="18"/>
        <v>0</v>
      </c>
      <c r="L41" s="125">
        <f t="shared" si="19"/>
        <v>0</v>
      </c>
      <c r="M41" s="125">
        <f t="shared" si="20"/>
        <v>0</v>
      </c>
      <c r="N41" s="125">
        <f t="shared" si="21"/>
        <v>0</v>
      </c>
      <c r="O41" s="130">
        <f t="shared" si="22"/>
        <v>0</v>
      </c>
      <c r="P41" s="136">
        <f t="shared" si="23"/>
        <v>0</v>
      </c>
      <c r="Q41" s="134">
        <f t="shared" si="24"/>
        <v>0</v>
      </c>
      <c r="R41" s="134"/>
      <c r="S41" s="125">
        <f t="shared" si="25"/>
        <v>0</v>
      </c>
      <c r="T41" s="125">
        <f t="shared" si="26"/>
        <v>0</v>
      </c>
      <c r="U41" s="125">
        <f>IF(O41&gt;0,SUM('Расчет ФОТ'!O41:R41)*'Расчет ФОТ'!$U$5,0)</f>
        <v>0</v>
      </c>
      <c r="V41" s="129">
        <f t="shared" si="27"/>
        <v>0</v>
      </c>
      <c r="W41" s="125">
        <f t="shared" si="28"/>
        <v>0</v>
      </c>
      <c r="X41" s="137">
        <f t="shared" si="29"/>
        <v>0</v>
      </c>
      <c r="Y41" s="153" t="str">
        <f>IF(X41&gt;0,IF(Калькуляция!$C$2='Статистическая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41" s="157" t="str">
        <f t="shared" si="30"/>
        <v/>
      </c>
      <c r="AD41" s="152">
        <f t="shared" si="31"/>
        <v>0</v>
      </c>
    </row>
    <row r="42" spans="2:30" x14ac:dyDescent="0.25">
      <c r="B42" s="111"/>
      <c r="C42" s="123"/>
      <c r="D42" s="110"/>
      <c r="E42" s="110"/>
      <c r="F42" s="112"/>
      <c r="G42" s="112"/>
      <c r="H42" s="112"/>
      <c r="I42" s="130">
        <f t="shared" si="17"/>
        <v>0</v>
      </c>
      <c r="J42" s="135"/>
      <c r="K42" s="125">
        <f t="shared" si="18"/>
        <v>0</v>
      </c>
      <c r="L42" s="125">
        <f t="shared" si="19"/>
        <v>0</v>
      </c>
      <c r="M42" s="125">
        <f t="shared" si="20"/>
        <v>0</v>
      </c>
      <c r="N42" s="125">
        <f t="shared" si="21"/>
        <v>0</v>
      </c>
      <c r="O42" s="130">
        <f t="shared" si="22"/>
        <v>0</v>
      </c>
      <c r="P42" s="136">
        <f t="shared" si="23"/>
        <v>0</v>
      </c>
      <c r="Q42" s="134">
        <f t="shared" si="24"/>
        <v>0</v>
      </c>
      <c r="R42" s="134"/>
      <c r="S42" s="125">
        <f t="shared" si="25"/>
        <v>0</v>
      </c>
      <c r="T42" s="125">
        <f t="shared" si="26"/>
        <v>0</v>
      </c>
      <c r="U42" s="125">
        <f>IF(O42&gt;0,SUM('Расчет ФОТ'!O42:R42)*'Расчет ФОТ'!$U$5,0)</f>
        <v>0</v>
      </c>
      <c r="V42" s="129">
        <f t="shared" si="27"/>
        <v>0</v>
      </c>
      <c r="W42" s="125">
        <f t="shared" si="28"/>
        <v>0</v>
      </c>
      <c r="X42" s="137">
        <f t="shared" si="29"/>
        <v>0</v>
      </c>
      <c r="Y42" s="153" t="str">
        <f>IF(X42&gt;0,IF(Калькуляция!$C$2='Статистическая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42" s="157" t="str">
        <f t="shared" si="30"/>
        <v/>
      </c>
      <c r="AD42" s="152">
        <f t="shared" si="31"/>
        <v>0</v>
      </c>
    </row>
    <row r="43" spans="2:30" x14ac:dyDescent="0.25">
      <c r="B43" s="111"/>
      <c r="C43" s="123"/>
      <c r="D43" s="110"/>
      <c r="E43" s="110"/>
      <c r="F43" s="112"/>
      <c r="G43" s="112"/>
      <c r="H43" s="112"/>
      <c r="I43" s="130">
        <f t="shared" si="17"/>
        <v>0</v>
      </c>
      <c r="J43" s="135"/>
      <c r="K43" s="125">
        <f t="shared" si="18"/>
        <v>0</v>
      </c>
      <c r="L43" s="125">
        <f t="shared" si="19"/>
        <v>0</v>
      </c>
      <c r="M43" s="125">
        <f t="shared" si="20"/>
        <v>0</v>
      </c>
      <c r="N43" s="125">
        <f t="shared" si="21"/>
        <v>0</v>
      </c>
      <c r="O43" s="130">
        <f t="shared" si="22"/>
        <v>0</v>
      </c>
      <c r="P43" s="136">
        <f t="shared" si="23"/>
        <v>0</v>
      </c>
      <c r="Q43" s="134">
        <f t="shared" si="24"/>
        <v>0</v>
      </c>
      <c r="R43" s="134"/>
      <c r="S43" s="125">
        <f t="shared" si="25"/>
        <v>0</v>
      </c>
      <c r="T43" s="125">
        <f t="shared" si="26"/>
        <v>0</v>
      </c>
      <c r="U43" s="125">
        <f>IF(O43&gt;0,SUM('Расчет ФОТ'!O43:R43)*'Расчет ФОТ'!$U$5,0)</f>
        <v>0</v>
      </c>
      <c r="V43" s="129">
        <f t="shared" si="27"/>
        <v>0</v>
      </c>
      <c r="W43" s="125">
        <f t="shared" si="28"/>
        <v>0</v>
      </c>
      <c r="X43" s="137">
        <f t="shared" si="29"/>
        <v>0</v>
      </c>
      <c r="Y43" s="153" t="str">
        <f>IF(X43&gt;0,IF(Калькуляция!$C$2='Статистическая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43" s="157" t="str">
        <f t="shared" si="30"/>
        <v/>
      </c>
      <c r="AD43" s="152">
        <f t="shared" si="31"/>
        <v>0</v>
      </c>
    </row>
    <row r="44" spans="2:30" x14ac:dyDescent="0.25">
      <c r="B44" s="111"/>
      <c r="C44" s="123"/>
      <c r="D44" s="110"/>
      <c r="E44" s="110"/>
      <c r="F44" s="112"/>
      <c r="G44" s="112"/>
      <c r="H44" s="112"/>
      <c r="I44" s="130">
        <f t="shared" si="17"/>
        <v>0</v>
      </c>
      <c r="J44" s="135"/>
      <c r="K44" s="125">
        <f t="shared" si="18"/>
        <v>0</v>
      </c>
      <c r="L44" s="125">
        <f t="shared" si="19"/>
        <v>0</v>
      </c>
      <c r="M44" s="125">
        <f t="shared" si="20"/>
        <v>0</v>
      </c>
      <c r="N44" s="125">
        <f t="shared" si="21"/>
        <v>0</v>
      </c>
      <c r="O44" s="130">
        <f t="shared" si="22"/>
        <v>0</v>
      </c>
      <c r="P44" s="136">
        <f t="shared" si="23"/>
        <v>0</v>
      </c>
      <c r="Q44" s="134">
        <f t="shared" si="24"/>
        <v>0</v>
      </c>
      <c r="R44" s="134"/>
      <c r="S44" s="125">
        <f t="shared" si="25"/>
        <v>0</v>
      </c>
      <c r="T44" s="125">
        <f t="shared" si="26"/>
        <v>0</v>
      </c>
      <c r="U44" s="125">
        <f>IF(O44&gt;0,SUM('Расчет ФОТ'!O44:R44)*'Расчет ФОТ'!$U$5,0)</f>
        <v>0</v>
      </c>
      <c r="V44" s="129">
        <f t="shared" si="27"/>
        <v>0</v>
      </c>
      <c r="W44" s="125">
        <f t="shared" si="28"/>
        <v>0</v>
      </c>
      <c r="X44" s="137">
        <f t="shared" si="29"/>
        <v>0</v>
      </c>
      <c r="Y44" s="153" t="str">
        <f>IF(X44&gt;0,IF(Калькуляция!$C$2='Статистическая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44" s="157" t="str">
        <f t="shared" si="30"/>
        <v/>
      </c>
      <c r="AD44" s="152">
        <f t="shared" si="31"/>
        <v>0</v>
      </c>
    </row>
    <row r="45" spans="2:30" x14ac:dyDescent="0.25">
      <c r="B45" s="111"/>
      <c r="C45" s="123"/>
      <c r="D45" s="110"/>
      <c r="E45" s="110"/>
      <c r="F45" s="112"/>
      <c r="G45" s="112"/>
      <c r="H45" s="112"/>
      <c r="I45" s="130">
        <f t="shared" si="17"/>
        <v>0</v>
      </c>
      <c r="J45" s="135"/>
      <c r="K45" s="125">
        <f t="shared" si="18"/>
        <v>0</v>
      </c>
      <c r="L45" s="125">
        <f t="shared" si="19"/>
        <v>0</v>
      </c>
      <c r="M45" s="125">
        <f t="shared" si="20"/>
        <v>0</v>
      </c>
      <c r="N45" s="125">
        <f t="shared" si="21"/>
        <v>0</v>
      </c>
      <c r="O45" s="130">
        <f t="shared" si="22"/>
        <v>0</v>
      </c>
      <c r="P45" s="136">
        <f t="shared" si="23"/>
        <v>0</v>
      </c>
      <c r="Q45" s="134">
        <f t="shared" si="24"/>
        <v>0</v>
      </c>
      <c r="R45" s="134"/>
      <c r="S45" s="125">
        <f t="shared" si="25"/>
        <v>0</v>
      </c>
      <c r="T45" s="125">
        <f t="shared" si="26"/>
        <v>0</v>
      </c>
      <c r="U45" s="125">
        <f>IF(O45&gt;0,SUM('Расчет ФОТ'!O45:R45)*'Расчет ФОТ'!$U$5,0)</f>
        <v>0</v>
      </c>
      <c r="V45" s="129">
        <f t="shared" si="27"/>
        <v>0</v>
      </c>
      <c r="W45" s="125">
        <f t="shared" si="28"/>
        <v>0</v>
      </c>
      <c r="X45" s="137">
        <f t="shared" si="29"/>
        <v>0</v>
      </c>
      <c r="Y45" s="153" t="str">
        <f>IF(X45&gt;0,IF(Калькуляция!$C$2='Статистическая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45" s="157" t="str">
        <f t="shared" si="30"/>
        <v/>
      </c>
      <c r="AD45" s="152">
        <f t="shared" si="31"/>
        <v>0</v>
      </c>
    </row>
    <row r="46" spans="2:30" x14ac:dyDescent="0.25">
      <c r="B46" s="111"/>
      <c r="C46" s="123"/>
      <c r="D46" s="110"/>
      <c r="E46" s="110"/>
      <c r="F46" s="112"/>
      <c r="G46" s="112"/>
      <c r="H46" s="112"/>
      <c r="I46" s="130">
        <f t="shared" si="17"/>
        <v>0</v>
      </c>
      <c r="J46" s="135"/>
      <c r="K46" s="125">
        <f t="shared" si="18"/>
        <v>0</v>
      </c>
      <c r="L46" s="125">
        <f t="shared" si="19"/>
        <v>0</v>
      </c>
      <c r="M46" s="125">
        <f t="shared" si="20"/>
        <v>0</v>
      </c>
      <c r="N46" s="125">
        <f t="shared" si="21"/>
        <v>0</v>
      </c>
      <c r="O46" s="130">
        <f t="shared" si="22"/>
        <v>0</v>
      </c>
      <c r="P46" s="136">
        <f t="shared" si="23"/>
        <v>0</v>
      </c>
      <c r="Q46" s="134">
        <f t="shared" si="24"/>
        <v>0</v>
      </c>
      <c r="R46" s="134"/>
      <c r="S46" s="125">
        <f t="shared" si="25"/>
        <v>0</v>
      </c>
      <c r="T46" s="125">
        <f t="shared" si="26"/>
        <v>0</v>
      </c>
      <c r="U46" s="125">
        <f>IF(O46&gt;0,SUM('Расчет ФОТ'!O46:R46)*'Расчет ФОТ'!$U$5,0)</f>
        <v>0</v>
      </c>
      <c r="V46" s="129">
        <f t="shared" si="27"/>
        <v>0</v>
      </c>
      <c r="W46" s="125">
        <f t="shared" si="28"/>
        <v>0</v>
      </c>
      <c r="X46" s="137">
        <f t="shared" si="29"/>
        <v>0</v>
      </c>
      <c r="Y46" s="153" t="str">
        <f>IF(X46&gt;0,IF(Калькуляция!$C$2='Статистическая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46" s="157" t="str">
        <f t="shared" si="30"/>
        <v/>
      </c>
      <c r="AD46" s="152">
        <f t="shared" si="31"/>
        <v>0</v>
      </c>
    </row>
    <row r="47" spans="2:30" x14ac:dyDescent="0.25">
      <c r="B47" s="111"/>
      <c r="C47" s="123"/>
      <c r="D47" s="110"/>
      <c r="E47" s="110"/>
      <c r="F47" s="112"/>
      <c r="G47" s="112"/>
      <c r="H47" s="112"/>
      <c r="I47" s="130">
        <f t="shared" si="17"/>
        <v>0</v>
      </c>
      <c r="J47" s="135"/>
      <c r="K47" s="125">
        <f t="shared" si="18"/>
        <v>0</v>
      </c>
      <c r="L47" s="125">
        <f t="shared" si="19"/>
        <v>0</v>
      </c>
      <c r="M47" s="125">
        <f t="shared" si="20"/>
        <v>0</v>
      </c>
      <c r="N47" s="125">
        <f t="shared" si="21"/>
        <v>0</v>
      </c>
      <c r="O47" s="130">
        <f t="shared" si="22"/>
        <v>0</v>
      </c>
      <c r="P47" s="136">
        <f t="shared" si="23"/>
        <v>0</v>
      </c>
      <c r="Q47" s="134">
        <f t="shared" si="24"/>
        <v>0</v>
      </c>
      <c r="R47" s="134"/>
      <c r="S47" s="125">
        <f t="shared" si="25"/>
        <v>0</v>
      </c>
      <c r="T47" s="125">
        <f t="shared" si="26"/>
        <v>0</v>
      </c>
      <c r="U47" s="125">
        <f>IF(O47&gt;0,SUM('Расчет ФОТ'!O47:R47)*'Расчет ФОТ'!$U$5,0)</f>
        <v>0</v>
      </c>
      <c r="V47" s="129">
        <f t="shared" si="27"/>
        <v>0</v>
      </c>
      <c r="W47" s="125">
        <f t="shared" si="28"/>
        <v>0</v>
      </c>
      <c r="X47" s="137">
        <f t="shared" si="29"/>
        <v>0</v>
      </c>
      <c r="Y47" s="153" t="str">
        <f>IF(X47&gt;0,IF(Калькуляция!$C$2='Статистическая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47" s="157" t="str">
        <f t="shared" si="30"/>
        <v/>
      </c>
      <c r="AD47" s="152">
        <f t="shared" si="31"/>
        <v>0</v>
      </c>
    </row>
    <row r="48" spans="2:30" x14ac:dyDescent="0.25">
      <c r="B48" s="111"/>
      <c r="C48" s="123"/>
      <c r="D48" s="110"/>
      <c r="E48" s="110"/>
      <c r="F48" s="112"/>
      <c r="G48" s="112"/>
      <c r="H48" s="112"/>
      <c r="I48" s="130">
        <f t="shared" si="17"/>
        <v>0</v>
      </c>
      <c r="J48" s="135"/>
      <c r="K48" s="125">
        <f t="shared" si="18"/>
        <v>0</v>
      </c>
      <c r="L48" s="125">
        <f t="shared" si="19"/>
        <v>0</v>
      </c>
      <c r="M48" s="125">
        <f t="shared" si="20"/>
        <v>0</v>
      </c>
      <c r="N48" s="125">
        <f t="shared" si="21"/>
        <v>0</v>
      </c>
      <c r="O48" s="130">
        <f t="shared" si="22"/>
        <v>0</v>
      </c>
      <c r="P48" s="136">
        <f t="shared" si="23"/>
        <v>0</v>
      </c>
      <c r="Q48" s="134">
        <f t="shared" si="24"/>
        <v>0</v>
      </c>
      <c r="R48" s="134"/>
      <c r="S48" s="125">
        <f t="shared" si="25"/>
        <v>0</v>
      </c>
      <c r="T48" s="125">
        <f t="shared" si="26"/>
        <v>0</v>
      </c>
      <c r="U48" s="125">
        <f>IF(O48&gt;0,SUM('Расчет ФОТ'!O48:R48)*'Расчет ФОТ'!$U$5,0)</f>
        <v>0</v>
      </c>
      <c r="V48" s="129">
        <f t="shared" si="27"/>
        <v>0</v>
      </c>
      <c r="W48" s="125">
        <f t="shared" si="28"/>
        <v>0</v>
      </c>
      <c r="X48" s="137">
        <f t="shared" si="29"/>
        <v>0</v>
      </c>
      <c r="Y48" s="153" t="str">
        <f>IF(X48&gt;0,IF(Калькуляция!$C$2='Статистическая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48" s="157" t="str">
        <f t="shared" si="30"/>
        <v/>
      </c>
      <c r="AD48" s="152">
        <f t="shared" si="31"/>
        <v>0</v>
      </c>
    </row>
    <row r="49" spans="2:30" x14ac:dyDescent="0.25">
      <c r="B49" s="111"/>
      <c r="C49" s="123"/>
      <c r="D49" s="110"/>
      <c r="E49" s="110"/>
      <c r="F49" s="112"/>
      <c r="G49" s="112"/>
      <c r="H49" s="112"/>
      <c r="I49" s="130">
        <f t="shared" si="17"/>
        <v>0</v>
      </c>
      <c r="J49" s="135"/>
      <c r="K49" s="125">
        <f t="shared" si="18"/>
        <v>0</v>
      </c>
      <c r="L49" s="125">
        <f t="shared" si="19"/>
        <v>0</v>
      </c>
      <c r="M49" s="125">
        <f t="shared" si="20"/>
        <v>0</v>
      </c>
      <c r="N49" s="125">
        <f t="shared" si="21"/>
        <v>0</v>
      </c>
      <c r="O49" s="130">
        <f t="shared" si="22"/>
        <v>0</v>
      </c>
      <c r="P49" s="136">
        <f t="shared" si="23"/>
        <v>0</v>
      </c>
      <c r="Q49" s="134">
        <f t="shared" si="24"/>
        <v>0</v>
      </c>
      <c r="R49" s="134"/>
      <c r="S49" s="125">
        <f t="shared" si="25"/>
        <v>0</v>
      </c>
      <c r="T49" s="125">
        <f t="shared" si="26"/>
        <v>0</v>
      </c>
      <c r="U49" s="125">
        <f>IF(O49&gt;0,SUM('Расчет ФОТ'!O49:R49)*'Расчет ФОТ'!$U$5,0)</f>
        <v>0</v>
      </c>
      <c r="V49" s="129">
        <f t="shared" si="27"/>
        <v>0</v>
      </c>
      <c r="W49" s="125">
        <f t="shared" si="28"/>
        <v>0</v>
      </c>
      <c r="X49" s="137">
        <f t="shared" si="29"/>
        <v>0</v>
      </c>
      <c r="Y49" s="153" t="str">
        <f>IF(X49&gt;0,IF(Калькуляция!$C$2='Статистическая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49" s="157" t="str">
        <f t="shared" si="30"/>
        <v/>
      </c>
      <c r="AD49" s="152">
        <f t="shared" si="31"/>
        <v>0</v>
      </c>
    </row>
    <row r="50" spans="2:30" x14ac:dyDescent="0.25">
      <c r="B50" s="111"/>
      <c r="C50" s="123"/>
      <c r="D50" s="110"/>
      <c r="E50" s="110"/>
      <c r="F50" s="112"/>
      <c r="G50" s="112"/>
      <c r="H50" s="112"/>
      <c r="I50" s="130">
        <f t="shared" si="17"/>
        <v>0</v>
      </c>
      <c r="J50" s="135"/>
      <c r="K50" s="125">
        <f t="shared" si="18"/>
        <v>0</v>
      </c>
      <c r="L50" s="125">
        <f t="shared" si="19"/>
        <v>0</v>
      </c>
      <c r="M50" s="125">
        <f t="shared" si="20"/>
        <v>0</v>
      </c>
      <c r="N50" s="125">
        <f t="shared" si="21"/>
        <v>0</v>
      </c>
      <c r="O50" s="130">
        <f t="shared" si="22"/>
        <v>0</v>
      </c>
      <c r="P50" s="136">
        <f t="shared" si="23"/>
        <v>0</v>
      </c>
      <c r="Q50" s="134">
        <f t="shared" si="24"/>
        <v>0</v>
      </c>
      <c r="R50" s="134"/>
      <c r="S50" s="125">
        <f t="shared" si="25"/>
        <v>0</v>
      </c>
      <c r="T50" s="125">
        <f t="shared" si="26"/>
        <v>0</v>
      </c>
      <c r="U50" s="125">
        <f>IF(O50&gt;0,SUM('Расчет ФОТ'!O50:R50)*'Расчет ФОТ'!$U$5,0)</f>
        <v>0</v>
      </c>
      <c r="V50" s="129">
        <f t="shared" si="27"/>
        <v>0</v>
      </c>
      <c r="W50" s="125">
        <f t="shared" si="28"/>
        <v>0</v>
      </c>
      <c r="X50" s="137">
        <f t="shared" si="29"/>
        <v>0</v>
      </c>
      <c r="Y50" s="153" t="str">
        <f>IF(X50&gt;0,IF(Калькуляция!$C$2='Статистическая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50" s="157" t="str">
        <f t="shared" si="30"/>
        <v/>
      </c>
      <c r="AD50" s="152">
        <f t="shared" si="31"/>
        <v>0</v>
      </c>
    </row>
    <row r="51" spans="2:30" x14ac:dyDescent="0.25">
      <c r="B51" s="111"/>
      <c r="C51" s="123"/>
      <c r="D51" s="110"/>
      <c r="E51" s="110"/>
      <c r="F51" s="112"/>
      <c r="G51" s="112"/>
      <c r="H51" s="112"/>
      <c r="I51" s="130">
        <f t="shared" si="17"/>
        <v>0</v>
      </c>
      <c r="J51" s="135"/>
      <c r="K51" s="125">
        <f t="shared" si="18"/>
        <v>0</v>
      </c>
      <c r="L51" s="125">
        <f t="shared" si="19"/>
        <v>0</v>
      </c>
      <c r="M51" s="125">
        <f t="shared" si="20"/>
        <v>0</v>
      </c>
      <c r="N51" s="125">
        <f t="shared" si="21"/>
        <v>0</v>
      </c>
      <c r="O51" s="130">
        <f t="shared" si="22"/>
        <v>0</v>
      </c>
      <c r="P51" s="136">
        <f t="shared" si="23"/>
        <v>0</v>
      </c>
      <c r="Q51" s="134">
        <f t="shared" si="24"/>
        <v>0</v>
      </c>
      <c r="R51" s="134"/>
      <c r="S51" s="125">
        <f t="shared" si="25"/>
        <v>0</v>
      </c>
      <c r="T51" s="125">
        <f t="shared" si="26"/>
        <v>0</v>
      </c>
      <c r="U51" s="125">
        <f>IF(O51&gt;0,SUM('Расчет ФОТ'!O51:R51)*'Расчет ФОТ'!$U$5,0)</f>
        <v>0</v>
      </c>
      <c r="V51" s="129">
        <f t="shared" si="27"/>
        <v>0</v>
      </c>
      <c r="W51" s="125">
        <f t="shared" si="28"/>
        <v>0</v>
      </c>
      <c r="X51" s="137">
        <f t="shared" si="29"/>
        <v>0</v>
      </c>
      <c r="Y51" s="153" t="str">
        <f>IF(X51&gt;0,IF(Калькуляция!$C$2='Статистическая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51" s="157" t="str">
        <f t="shared" si="30"/>
        <v/>
      </c>
      <c r="AD51" s="152">
        <f t="shared" si="31"/>
        <v>0</v>
      </c>
    </row>
    <row r="52" spans="2:30" x14ac:dyDescent="0.25">
      <c r="B52" s="111"/>
      <c r="C52" s="123"/>
      <c r="D52" s="110"/>
      <c r="E52" s="110"/>
      <c r="F52" s="112"/>
      <c r="G52" s="112"/>
      <c r="H52" s="112"/>
      <c r="I52" s="130">
        <f t="shared" si="17"/>
        <v>0</v>
      </c>
      <c r="J52" s="135"/>
      <c r="K52" s="125">
        <f t="shared" si="18"/>
        <v>0</v>
      </c>
      <c r="L52" s="125">
        <f t="shared" si="19"/>
        <v>0</v>
      </c>
      <c r="M52" s="125">
        <f t="shared" si="20"/>
        <v>0</v>
      </c>
      <c r="N52" s="125">
        <f t="shared" si="21"/>
        <v>0</v>
      </c>
      <c r="O52" s="130">
        <f t="shared" si="22"/>
        <v>0</v>
      </c>
      <c r="P52" s="136">
        <f t="shared" si="23"/>
        <v>0</v>
      </c>
      <c r="Q52" s="134">
        <f t="shared" si="24"/>
        <v>0</v>
      </c>
      <c r="R52" s="134"/>
      <c r="S52" s="125">
        <f t="shared" si="25"/>
        <v>0</v>
      </c>
      <c r="T52" s="125">
        <f t="shared" si="26"/>
        <v>0</v>
      </c>
      <c r="U52" s="125">
        <f>IF(O52&gt;0,SUM('Расчет ФОТ'!O52:R52)*'Расчет ФОТ'!$U$5,0)</f>
        <v>0</v>
      </c>
      <c r="V52" s="129">
        <f t="shared" si="27"/>
        <v>0</v>
      </c>
      <c r="W52" s="125">
        <f t="shared" si="28"/>
        <v>0</v>
      </c>
      <c r="X52" s="137">
        <f t="shared" si="29"/>
        <v>0</v>
      </c>
      <c r="Y52" s="153" t="str">
        <f>IF(X52&gt;0,IF(Калькуляция!$C$2='Статистическая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52" s="157" t="str">
        <f t="shared" si="30"/>
        <v/>
      </c>
      <c r="AD52" s="152">
        <f t="shared" si="31"/>
        <v>0</v>
      </c>
    </row>
    <row r="53" spans="2:30" x14ac:dyDescent="0.25">
      <c r="B53" s="111"/>
      <c r="C53" s="123"/>
      <c r="D53" s="110"/>
      <c r="E53" s="110"/>
      <c r="F53" s="112"/>
      <c r="G53" s="112"/>
      <c r="H53" s="112"/>
      <c r="I53" s="130">
        <f t="shared" si="17"/>
        <v>0</v>
      </c>
      <c r="J53" s="135"/>
      <c r="K53" s="125">
        <f t="shared" si="18"/>
        <v>0</v>
      </c>
      <c r="L53" s="125">
        <f t="shared" si="19"/>
        <v>0</v>
      </c>
      <c r="M53" s="125">
        <f t="shared" si="20"/>
        <v>0</v>
      </c>
      <c r="N53" s="125">
        <f t="shared" si="21"/>
        <v>0</v>
      </c>
      <c r="O53" s="130">
        <f t="shared" si="22"/>
        <v>0</v>
      </c>
      <c r="P53" s="136">
        <f t="shared" si="23"/>
        <v>0</v>
      </c>
      <c r="Q53" s="134">
        <f t="shared" si="24"/>
        <v>0</v>
      </c>
      <c r="R53" s="134"/>
      <c r="S53" s="125">
        <f t="shared" si="25"/>
        <v>0</v>
      </c>
      <c r="T53" s="125">
        <f t="shared" si="26"/>
        <v>0</v>
      </c>
      <c r="U53" s="125">
        <f>IF(O53&gt;0,SUM('Расчет ФОТ'!O53:R53)*'Расчет ФОТ'!$U$5,0)</f>
        <v>0</v>
      </c>
      <c r="V53" s="129">
        <f t="shared" si="27"/>
        <v>0</v>
      </c>
      <c r="W53" s="125">
        <f t="shared" si="28"/>
        <v>0</v>
      </c>
      <c r="X53" s="137">
        <f t="shared" si="29"/>
        <v>0</v>
      </c>
      <c r="Y53" s="153" t="str">
        <f>IF(X53&gt;0,IF(Калькуляция!$C$2='Статистическая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53" s="157" t="str">
        <f t="shared" si="30"/>
        <v/>
      </c>
      <c r="AD53" s="152">
        <f t="shared" si="31"/>
        <v>0</v>
      </c>
    </row>
    <row r="54" spans="2:30" x14ac:dyDescent="0.25">
      <c r="B54" s="111"/>
      <c r="C54" s="123"/>
      <c r="D54" s="110"/>
      <c r="E54" s="110"/>
      <c r="F54" s="112"/>
      <c r="G54" s="112"/>
      <c r="H54" s="112"/>
      <c r="I54" s="130">
        <f t="shared" si="17"/>
        <v>0</v>
      </c>
      <c r="J54" s="135"/>
      <c r="K54" s="125">
        <f t="shared" si="18"/>
        <v>0</v>
      </c>
      <c r="L54" s="125">
        <f t="shared" si="19"/>
        <v>0</v>
      </c>
      <c r="M54" s="125">
        <f t="shared" si="20"/>
        <v>0</v>
      </c>
      <c r="N54" s="125">
        <f t="shared" si="21"/>
        <v>0</v>
      </c>
      <c r="O54" s="130">
        <f t="shared" si="22"/>
        <v>0</v>
      </c>
      <c r="P54" s="136">
        <f t="shared" si="23"/>
        <v>0</v>
      </c>
      <c r="Q54" s="134">
        <f t="shared" si="24"/>
        <v>0</v>
      </c>
      <c r="R54" s="134"/>
      <c r="S54" s="125">
        <f t="shared" si="25"/>
        <v>0</v>
      </c>
      <c r="T54" s="125">
        <f t="shared" si="26"/>
        <v>0</v>
      </c>
      <c r="U54" s="125">
        <f>IF(O54&gt;0,SUM('Расчет ФОТ'!O54:R54)*'Расчет ФОТ'!$U$5,0)</f>
        <v>0</v>
      </c>
      <c r="V54" s="129">
        <f t="shared" si="27"/>
        <v>0</v>
      </c>
      <c r="W54" s="125">
        <f t="shared" si="28"/>
        <v>0</v>
      </c>
      <c r="X54" s="137">
        <f t="shared" si="29"/>
        <v>0</v>
      </c>
      <c r="Y54" s="153" t="str">
        <f>IF(X54&gt;0,IF(Калькуляция!$C$2='Статистическая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54" s="157" t="str">
        <f t="shared" si="30"/>
        <v/>
      </c>
      <c r="AD54" s="152">
        <f t="shared" si="31"/>
        <v>0</v>
      </c>
    </row>
    <row r="55" spans="2:30" x14ac:dyDescent="0.25">
      <c r="B55" s="111"/>
      <c r="C55" s="123"/>
      <c r="D55" s="110"/>
      <c r="E55" s="110"/>
      <c r="F55" s="112"/>
      <c r="G55" s="112"/>
      <c r="H55" s="112"/>
      <c r="I55" s="130">
        <f t="shared" si="17"/>
        <v>0</v>
      </c>
      <c r="J55" s="135"/>
      <c r="K55" s="125">
        <f t="shared" si="18"/>
        <v>0</v>
      </c>
      <c r="L55" s="125">
        <f t="shared" si="19"/>
        <v>0</v>
      </c>
      <c r="M55" s="125">
        <f t="shared" si="20"/>
        <v>0</v>
      </c>
      <c r="N55" s="125">
        <f t="shared" si="21"/>
        <v>0</v>
      </c>
      <c r="O55" s="130">
        <f t="shared" si="22"/>
        <v>0</v>
      </c>
      <c r="P55" s="136">
        <f t="shared" si="23"/>
        <v>0</v>
      </c>
      <c r="Q55" s="134">
        <f t="shared" si="24"/>
        <v>0</v>
      </c>
      <c r="R55" s="134"/>
      <c r="S55" s="125">
        <f t="shared" si="25"/>
        <v>0</v>
      </c>
      <c r="T55" s="125">
        <f t="shared" si="26"/>
        <v>0</v>
      </c>
      <c r="U55" s="125">
        <f>IF(O55&gt;0,SUM('Расчет ФОТ'!O55:R55)*'Расчет ФОТ'!$U$5,0)</f>
        <v>0</v>
      </c>
      <c r="V55" s="129">
        <f t="shared" si="27"/>
        <v>0</v>
      </c>
      <c r="W55" s="125">
        <f t="shared" si="28"/>
        <v>0</v>
      </c>
      <c r="X55" s="137">
        <f t="shared" si="29"/>
        <v>0</v>
      </c>
      <c r="Y55" s="153" t="str">
        <f>IF(X55&gt;0,IF(Калькуляция!$C$2='Статистическая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55" s="157" t="str">
        <f t="shared" si="30"/>
        <v/>
      </c>
      <c r="AD55" s="152">
        <f t="shared" si="31"/>
        <v>0</v>
      </c>
    </row>
    <row r="56" spans="2:30" x14ac:dyDescent="0.25">
      <c r="B56" s="111"/>
      <c r="C56" s="123"/>
      <c r="D56" s="110"/>
      <c r="E56" s="110"/>
      <c r="F56" s="112"/>
      <c r="G56" s="112"/>
      <c r="H56" s="112"/>
      <c r="I56" s="130">
        <f t="shared" si="17"/>
        <v>0</v>
      </c>
      <c r="J56" s="135"/>
      <c r="K56" s="125">
        <f t="shared" si="18"/>
        <v>0</v>
      </c>
      <c r="L56" s="125">
        <f t="shared" si="19"/>
        <v>0</v>
      </c>
      <c r="M56" s="125">
        <f t="shared" si="20"/>
        <v>0</v>
      </c>
      <c r="N56" s="125">
        <f t="shared" si="21"/>
        <v>0</v>
      </c>
      <c r="O56" s="130">
        <f t="shared" si="22"/>
        <v>0</v>
      </c>
      <c r="P56" s="136">
        <f t="shared" si="23"/>
        <v>0</v>
      </c>
      <c r="Q56" s="134">
        <f t="shared" si="24"/>
        <v>0</v>
      </c>
      <c r="R56" s="134"/>
      <c r="S56" s="125">
        <f t="shared" si="25"/>
        <v>0</v>
      </c>
      <c r="T56" s="125">
        <f t="shared" si="26"/>
        <v>0</v>
      </c>
      <c r="U56" s="125">
        <f>IF(O56&gt;0,SUM('Расчет ФОТ'!O56:R56)*'Расчет ФОТ'!$U$5,0)</f>
        <v>0</v>
      </c>
      <c r="V56" s="129">
        <f t="shared" si="27"/>
        <v>0</v>
      </c>
      <c r="W56" s="125">
        <f t="shared" si="28"/>
        <v>0</v>
      </c>
      <c r="X56" s="137">
        <f t="shared" si="29"/>
        <v>0</v>
      </c>
      <c r="Y56" s="153" t="str">
        <f>IF(X56&gt;0,IF(Калькуляция!$C$2='Статистическая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56" s="157" t="str">
        <f t="shared" si="30"/>
        <v/>
      </c>
      <c r="AD56" s="152">
        <f t="shared" si="31"/>
        <v>0</v>
      </c>
    </row>
    <row r="57" spans="2:30" x14ac:dyDescent="0.25">
      <c r="B57" s="111"/>
      <c r="C57" s="123"/>
      <c r="D57" s="110"/>
      <c r="E57" s="110"/>
      <c r="F57" s="112"/>
      <c r="G57" s="112"/>
      <c r="H57" s="112"/>
      <c r="I57" s="130">
        <f t="shared" si="17"/>
        <v>0</v>
      </c>
      <c r="J57" s="135"/>
      <c r="K57" s="125">
        <f t="shared" si="18"/>
        <v>0</v>
      </c>
      <c r="L57" s="125">
        <f t="shared" si="19"/>
        <v>0</v>
      </c>
      <c r="M57" s="125">
        <f t="shared" si="20"/>
        <v>0</v>
      </c>
      <c r="N57" s="125">
        <f t="shared" si="21"/>
        <v>0</v>
      </c>
      <c r="O57" s="130">
        <f t="shared" si="22"/>
        <v>0</v>
      </c>
      <c r="P57" s="136">
        <f t="shared" si="23"/>
        <v>0</v>
      </c>
      <c r="Q57" s="134">
        <f t="shared" si="24"/>
        <v>0</v>
      </c>
      <c r="R57" s="134"/>
      <c r="S57" s="125">
        <f t="shared" si="25"/>
        <v>0</v>
      </c>
      <c r="T57" s="125">
        <f t="shared" si="26"/>
        <v>0</v>
      </c>
      <c r="U57" s="125">
        <f>IF(O57&gt;0,SUM('Расчет ФОТ'!O57:R57)*'Расчет ФОТ'!$U$5,0)</f>
        <v>0</v>
      </c>
      <c r="V57" s="129">
        <f t="shared" si="27"/>
        <v>0</v>
      </c>
      <c r="W57" s="125">
        <f t="shared" si="28"/>
        <v>0</v>
      </c>
      <c r="X57" s="137">
        <f t="shared" si="29"/>
        <v>0</v>
      </c>
      <c r="Y57" s="153" t="str">
        <f>IF(X57&gt;0,IF(Калькуляция!$C$2='Статистическая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57" s="157" t="str">
        <f t="shared" si="30"/>
        <v/>
      </c>
      <c r="AD57" s="152">
        <f t="shared" si="31"/>
        <v>0</v>
      </c>
    </row>
    <row r="58" spans="2:30" x14ac:dyDescent="0.25">
      <c r="B58" s="111"/>
      <c r="C58" s="123"/>
      <c r="D58" s="110"/>
      <c r="E58" s="110"/>
      <c r="F58" s="112"/>
      <c r="G58" s="112"/>
      <c r="H58" s="112"/>
      <c r="I58" s="130">
        <f t="shared" si="17"/>
        <v>0</v>
      </c>
      <c r="J58" s="135"/>
      <c r="K58" s="125">
        <f t="shared" si="18"/>
        <v>0</v>
      </c>
      <c r="L58" s="125">
        <f t="shared" si="19"/>
        <v>0</v>
      </c>
      <c r="M58" s="125">
        <f t="shared" si="20"/>
        <v>0</v>
      </c>
      <c r="N58" s="125">
        <f t="shared" si="21"/>
        <v>0</v>
      </c>
      <c r="O58" s="130">
        <f t="shared" si="22"/>
        <v>0</v>
      </c>
      <c r="P58" s="136">
        <f t="shared" si="23"/>
        <v>0</v>
      </c>
      <c r="Q58" s="134">
        <f t="shared" si="24"/>
        <v>0</v>
      </c>
      <c r="R58" s="134"/>
      <c r="S58" s="125">
        <f t="shared" si="25"/>
        <v>0</v>
      </c>
      <c r="T58" s="125">
        <f t="shared" si="26"/>
        <v>0</v>
      </c>
      <c r="U58" s="125">
        <f>IF(O58&gt;0,SUM('Расчет ФОТ'!O58:R58)*'Расчет ФОТ'!$U$5,0)</f>
        <v>0</v>
      </c>
      <c r="V58" s="129">
        <f t="shared" si="27"/>
        <v>0</v>
      </c>
      <c r="W58" s="125">
        <f t="shared" si="28"/>
        <v>0</v>
      </c>
      <c r="X58" s="137">
        <f t="shared" si="29"/>
        <v>0</v>
      </c>
      <c r="Y58" s="153" t="str">
        <f>IF(X58&gt;0,IF(Калькуляция!$C$2='Статистическая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58" s="157" t="str">
        <f t="shared" si="30"/>
        <v/>
      </c>
      <c r="AD58" s="152">
        <f t="shared" si="31"/>
        <v>0</v>
      </c>
    </row>
    <row r="59" spans="2:30" x14ac:dyDescent="0.25">
      <c r="B59" s="111"/>
      <c r="C59" s="123"/>
      <c r="D59" s="110"/>
      <c r="E59" s="110"/>
      <c r="F59" s="112"/>
      <c r="G59" s="112"/>
      <c r="H59" s="112"/>
      <c r="I59" s="130">
        <f t="shared" si="17"/>
        <v>0</v>
      </c>
      <c r="J59" s="135"/>
      <c r="K59" s="125">
        <f t="shared" si="18"/>
        <v>0</v>
      </c>
      <c r="L59" s="125">
        <f t="shared" si="19"/>
        <v>0</v>
      </c>
      <c r="M59" s="125">
        <f t="shared" si="20"/>
        <v>0</v>
      </c>
      <c r="N59" s="125">
        <f t="shared" si="21"/>
        <v>0</v>
      </c>
      <c r="O59" s="130">
        <f t="shared" si="22"/>
        <v>0</v>
      </c>
      <c r="P59" s="136">
        <f t="shared" si="23"/>
        <v>0</v>
      </c>
      <c r="Q59" s="134">
        <f t="shared" si="24"/>
        <v>0</v>
      </c>
      <c r="R59" s="134"/>
      <c r="S59" s="125">
        <f t="shared" si="25"/>
        <v>0</v>
      </c>
      <c r="T59" s="125">
        <f t="shared" si="26"/>
        <v>0</v>
      </c>
      <c r="U59" s="125">
        <f>IF(O59&gt;0,SUM('Расчет ФОТ'!O59:R59)*'Расчет ФОТ'!$U$5,0)</f>
        <v>0</v>
      </c>
      <c r="V59" s="129">
        <f t="shared" si="27"/>
        <v>0</v>
      </c>
      <c r="W59" s="125">
        <f t="shared" si="28"/>
        <v>0</v>
      </c>
      <c r="X59" s="137">
        <f t="shared" si="29"/>
        <v>0</v>
      </c>
      <c r="Y59" s="153" t="str">
        <f>IF(X59&gt;0,IF(Калькуляция!$C$2='Статистическая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59" s="157" t="str">
        <f t="shared" si="30"/>
        <v/>
      </c>
      <c r="AD59" s="152">
        <f t="shared" si="31"/>
        <v>0</v>
      </c>
    </row>
    <row r="60" spans="2:30" x14ac:dyDescent="0.25">
      <c r="B60" s="111"/>
      <c r="C60" s="123"/>
      <c r="D60" s="110"/>
      <c r="E60" s="110"/>
      <c r="F60" s="112"/>
      <c r="G60" s="112"/>
      <c r="H60" s="112"/>
      <c r="I60" s="130">
        <f t="shared" si="17"/>
        <v>0</v>
      </c>
      <c r="J60" s="135"/>
      <c r="K60" s="125">
        <f t="shared" si="18"/>
        <v>0</v>
      </c>
      <c r="L60" s="125">
        <f t="shared" si="19"/>
        <v>0</v>
      </c>
      <c r="M60" s="125">
        <f t="shared" si="20"/>
        <v>0</v>
      </c>
      <c r="N60" s="125">
        <f t="shared" si="21"/>
        <v>0</v>
      </c>
      <c r="O60" s="130">
        <f t="shared" si="22"/>
        <v>0</v>
      </c>
      <c r="P60" s="136">
        <f t="shared" si="23"/>
        <v>0</v>
      </c>
      <c r="Q60" s="134">
        <f t="shared" si="24"/>
        <v>0</v>
      </c>
      <c r="R60" s="134"/>
      <c r="S60" s="125">
        <f t="shared" si="25"/>
        <v>0</v>
      </c>
      <c r="T60" s="125">
        <f t="shared" si="26"/>
        <v>0</v>
      </c>
      <c r="U60" s="125">
        <f>IF(O60&gt;0,SUM('Расчет ФОТ'!O60:R60)*'Расчет ФОТ'!$U$5,0)</f>
        <v>0</v>
      </c>
      <c r="V60" s="129">
        <f t="shared" si="27"/>
        <v>0</v>
      </c>
      <c r="W60" s="125">
        <f t="shared" si="28"/>
        <v>0</v>
      </c>
      <c r="X60" s="137">
        <f t="shared" si="29"/>
        <v>0</v>
      </c>
      <c r="Y60" s="153" t="str">
        <f>IF(X60&gt;0,IF(Калькуляция!$C$2='Статистическая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60" s="157" t="str">
        <f t="shared" si="30"/>
        <v/>
      </c>
      <c r="AD60" s="152">
        <f t="shared" si="31"/>
        <v>0</v>
      </c>
    </row>
    <row r="61" spans="2:30" x14ac:dyDescent="0.25">
      <c r="B61" s="111"/>
      <c r="C61" s="123"/>
      <c r="D61" s="110"/>
      <c r="E61" s="110"/>
      <c r="F61" s="112"/>
      <c r="G61" s="112"/>
      <c r="H61" s="112"/>
      <c r="I61" s="130">
        <f t="shared" si="17"/>
        <v>0</v>
      </c>
      <c r="J61" s="135"/>
      <c r="K61" s="125">
        <f t="shared" si="18"/>
        <v>0</v>
      </c>
      <c r="L61" s="125">
        <f t="shared" si="19"/>
        <v>0</v>
      </c>
      <c r="M61" s="125">
        <f t="shared" si="20"/>
        <v>0</v>
      </c>
      <c r="N61" s="125">
        <f t="shared" si="21"/>
        <v>0</v>
      </c>
      <c r="O61" s="130">
        <f t="shared" si="22"/>
        <v>0</v>
      </c>
      <c r="P61" s="136">
        <f t="shared" si="23"/>
        <v>0</v>
      </c>
      <c r="Q61" s="134">
        <f t="shared" si="24"/>
        <v>0</v>
      </c>
      <c r="R61" s="134"/>
      <c r="S61" s="125">
        <f t="shared" si="25"/>
        <v>0</v>
      </c>
      <c r="T61" s="125">
        <f t="shared" si="26"/>
        <v>0</v>
      </c>
      <c r="U61" s="125">
        <f>IF(O61&gt;0,SUM('Расчет ФОТ'!O61:R61)*'Расчет ФОТ'!$U$5,0)</f>
        <v>0</v>
      </c>
      <c r="V61" s="129">
        <f t="shared" si="27"/>
        <v>0</v>
      </c>
      <c r="W61" s="125">
        <f t="shared" si="28"/>
        <v>0</v>
      </c>
      <c r="X61" s="137">
        <f t="shared" si="29"/>
        <v>0</v>
      </c>
      <c r="Y61" s="153" t="str">
        <f>IF(X61&gt;0,IF(Калькуляция!$C$2='Статистическая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61" s="157" t="str">
        <f t="shared" si="30"/>
        <v/>
      </c>
      <c r="AD61" s="152">
        <f t="shared" si="31"/>
        <v>0</v>
      </c>
    </row>
    <row r="62" spans="2:30" x14ac:dyDescent="0.25">
      <c r="B62" s="111"/>
      <c r="C62" s="123"/>
      <c r="D62" s="110"/>
      <c r="E62" s="110"/>
      <c r="F62" s="112"/>
      <c r="G62" s="112"/>
      <c r="H62" s="112"/>
      <c r="I62" s="130">
        <f t="shared" si="17"/>
        <v>0</v>
      </c>
      <c r="J62" s="135"/>
      <c r="K62" s="125">
        <f t="shared" si="18"/>
        <v>0</v>
      </c>
      <c r="L62" s="125">
        <f t="shared" si="19"/>
        <v>0</v>
      </c>
      <c r="M62" s="125">
        <f t="shared" si="20"/>
        <v>0</v>
      </c>
      <c r="N62" s="125">
        <f t="shared" si="21"/>
        <v>0</v>
      </c>
      <c r="O62" s="130">
        <f t="shared" si="22"/>
        <v>0</v>
      </c>
      <c r="P62" s="136">
        <f t="shared" si="23"/>
        <v>0</v>
      </c>
      <c r="Q62" s="134">
        <f t="shared" si="24"/>
        <v>0</v>
      </c>
      <c r="R62" s="134"/>
      <c r="S62" s="125">
        <f t="shared" si="25"/>
        <v>0</v>
      </c>
      <c r="T62" s="125">
        <f t="shared" si="26"/>
        <v>0</v>
      </c>
      <c r="U62" s="125">
        <f>IF(O62&gt;0,SUM('Расчет ФОТ'!O62:R62)*'Расчет ФОТ'!$U$5,0)</f>
        <v>0</v>
      </c>
      <c r="V62" s="129">
        <f t="shared" si="27"/>
        <v>0</v>
      </c>
      <c r="W62" s="125">
        <f t="shared" si="28"/>
        <v>0</v>
      </c>
      <c r="X62" s="137">
        <f t="shared" si="29"/>
        <v>0</v>
      </c>
      <c r="Y62" s="153" t="str">
        <f>IF(X62&gt;0,IF(Калькуляция!$C$2='Статистическая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62" s="157" t="str">
        <f t="shared" si="30"/>
        <v/>
      </c>
      <c r="AD62" s="152">
        <f t="shared" si="31"/>
        <v>0</v>
      </c>
    </row>
    <row r="63" spans="2:30" x14ac:dyDescent="0.25">
      <c r="B63" s="111"/>
      <c r="C63" s="123"/>
      <c r="D63" s="110"/>
      <c r="E63" s="110"/>
      <c r="F63" s="112"/>
      <c r="G63" s="112"/>
      <c r="H63" s="112"/>
      <c r="I63" s="130">
        <f t="shared" si="17"/>
        <v>0</v>
      </c>
      <c r="J63" s="135"/>
      <c r="K63" s="125">
        <f t="shared" si="18"/>
        <v>0</v>
      </c>
      <c r="L63" s="125">
        <f t="shared" si="19"/>
        <v>0</v>
      </c>
      <c r="M63" s="125">
        <f t="shared" si="20"/>
        <v>0</v>
      </c>
      <c r="N63" s="125">
        <f t="shared" si="21"/>
        <v>0</v>
      </c>
      <c r="O63" s="130">
        <f t="shared" si="22"/>
        <v>0</v>
      </c>
      <c r="P63" s="136">
        <f t="shared" si="23"/>
        <v>0</v>
      </c>
      <c r="Q63" s="134">
        <f t="shared" si="24"/>
        <v>0</v>
      </c>
      <c r="R63" s="134"/>
      <c r="S63" s="125">
        <f t="shared" si="25"/>
        <v>0</v>
      </c>
      <c r="T63" s="125">
        <f t="shared" si="26"/>
        <v>0</v>
      </c>
      <c r="U63" s="125">
        <f>IF(O63&gt;0,SUM('Расчет ФОТ'!O63:R63)*'Расчет ФОТ'!$U$5,0)</f>
        <v>0</v>
      </c>
      <c r="V63" s="129">
        <f t="shared" si="27"/>
        <v>0</v>
      </c>
      <c r="W63" s="125">
        <f t="shared" si="28"/>
        <v>0</v>
      </c>
      <c r="X63" s="137">
        <f t="shared" si="29"/>
        <v>0</v>
      </c>
      <c r="Y63" s="153" t="str">
        <f>IF(X63&gt;0,IF(Калькуляция!$C$2='Статистическая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63" s="157" t="str">
        <f t="shared" si="30"/>
        <v/>
      </c>
      <c r="AD63" s="152">
        <f t="shared" si="31"/>
        <v>0</v>
      </c>
    </row>
    <row r="64" spans="2:30" x14ac:dyDescent="0.25">
      <c r="B64" s="111"/>
      <c r="C64" s="123"/>
      <c r="D64" s="110"/>
      <c r="E64" s="110"/>
      <c r="F64" s="112"/>
      <c r="G64" s="112"/>
      <c r="H64" s="112"/>
      <c r="I64" s="130">
        <f t="shared" si="17"/>
        <v>0</v>
      </c>
      <c r="J64" s="135"/>
      <c r="K64" s="125">
        <f t="shared" si="18"/>
        <v>0</v>
      </c>
      <c r="L64" s="125">
        <f t="shared" si="19"/>
        <v>0</v>
      </c>
      <c r="M64" s="125">
        <f t="shared" si="20"/>
        <v>0</v>
      </c>
      <c r="N64" s="125">
        <f t="shared" si="21"/>
        <v>0</v>
      </c>
      <c r="O64" s="130">
        <f t="shared" si="22"/>
        <v>0</v>
      </c>
      <c r="P64" s="136">
        <f t="shared" si="23"/>
        <v>0</v>
      </c>
      <c r="Q64" s="134">
        <f t="shared" si="24"/>
        <v>0</v>
      </c>
      <c r="R64" s="134"/>
      <c r="S64" s="125">
        <f t="shared" si="25"/>
        <v>0</v>
      </c>
      <c r="T64" s="125">
        <f t="shared" si="26"/>
        <v>0</v>
      </c>
      <c r="U64" s="125">
        <f>IF(O64&gt;0,SUM('Расчет ФОТ'!O64:R64)*'Расчет ФОТ'!$U$5,0)</f>
        <v>0</v>
      </c>
      <c r="V64" s="129">
        <f t="shared" si="27"/>
        <v>0</v>
      </c>
      <c r="W64" s="125">
        <f t="shared" si="28"/>
        <v>0</v>
      </c>
      <c r="X64" s="137">
        <f t="shared" si="29"/>
        <v>0</v>
      </c>
      <c r="Y64" s="153" t="str">
        <f>IF(X64&gt;0,IF(Калькуляция!$C$2='Статистическая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64" s="157" t="str">
        <f t="shared" si="30"/>
        <v/>
      </c>
      <c r="AD64" s="152">
        <f t="shared" si="31"/>
        <v>0</v>
      </c>
    </row>
    <row r="65" spans="2:30" x14ac:dyDescent="0.25">
      <c r="B65" s="111"/>
      <c r="C65" s="123"/>
      <c r="D65" s="110"/>
      <c r="E65" s="110"/>
      <c r="F65" s="112"/>
      <c r="G65" s="112"/>
      <c r="H65" s="112"/>
      <c r="I65" s="130">
        <f t="shared" si="17"/>
        <v>0</v>
      </c>
      <c r="J65" s="135"/>
      <c r="K65" s="125">
        <f t="shared" si="18"/>
        <v>0</v>
      </c>
      <c r="L65" s="125">
        <f t="shared" si="19"/>
        <v>0</v>
      </c>
      <c r="M65" s="125">
        <f t="shared" si="20"/>
        <v>0</v>
      </c>
      <c r="N65" s="125">
        <f t="shared" si="21"/>
        <v>0</v>
      </c>
      <c r="O65" s="130">
        <f t="shared" si="22"/>
        <v>0</v>
      </c>
      <c r="P65" s="136">
        <f t="shared" si="23"/>
        <v>0</v>
      </c>
      <c r="Q65" s="134">
        <f t="shared" si="24"/>
        <v>0</v>
      </c>
      <c r="R65" s="134"/>
      <c r="S65" s="125">
        <f t="shared" si="25"/>
        <v>0</v>
      </c>
      <c r="T65" s="125">
        <f t="shared" si="26"/>
        <v>0</v>
      </c>
      <c r="U65" s="125">
        <f>IF(O65&gt;0,SUM('Расчет ФОТ'!O65:R65)*'Расчет ФОТ'!$U$5,0)</f>
        <v>0</v>
      </c>
      <c r="V65" s="129">
        <f t="shared" si="27"/>
        <v>0</v>
      </c>
      <c r="W65" s="125">
        <f t="shared" si="28"/>
        <v>0</v>
      </c>
      <c r="X65" s="137">
        <f t="shared" si="29"/>
        <v>0</v>
      </c>
      <c r="Y65" s="153" t="str">
        <f>IF(X65&gt;0,IF(Калькуляция!$C$2='Статистическая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65" s="157" t="str">
        <f t="shared" si="30"/>
        <v/>
      </c>
      <c r="AD65" s="152">
        <f t="shared" si="31"/>
        <v>0</v>
      </c>
    </row>
    <row r="66" spans="2:30" x14ac:dyDescent="0.25">
      <c r="B66" s="111"/>
      <c r="C66" s="123"/>
      <c r="D66" s="110"/>
      <c r="E66" s="110"/>
      <c r="F66" s="112"/>
      <c r="G66" s="112"/>
      <c r="H66" s="112"/>
      <c r="I66" s="130">
        <f t="shared" si="17"/>
        <v>0</v>
      </c>
      <c r="J66" s="135"/>
      <c r="K66" s="125">
        <f t="shared" si="18"/>
        <v>0</v>
      </c>
      <c r="L66" s="125">
        <f t="shared" si="19"/>
        <v>0</v>
      </c>
      <c r="M66" s="125">
        <f t="shared" si="20"/>
        <v>0</v>
      </c>
      <c r="N66" s="125">
        <f t="shared" si="21"/>
        <v>0</v>
      </c>
      <c r="O66" s="130">
        <f t="shared" si="22"/>
        <v>0</v>
      </c>
      <c r="P66" s="136">
        <f t="shared" si="23"/>
        <v>0</v>
      </c>
      <c r="Q66" s="134">
        <f t="shared" si="24"/>
        <v>0</v>
      </c>
      <c r="R66" s="134"/>
      <c r="S66" s="125">
        <f t="shared" si="25"/>
        <v>0</v>
      </c>
      <c r="T66" s="125">
        <f t="shared" si="26"/>
        <v>0</v>
      </c>
      <c r="U66" s="125">
        <f>IF(O66&gt;0,SUM('Расчет ФОТ'!O66:R66)*'Расчет ФОТ'!$U$5,0)</f>
        <v>0</v>
      </c>
      <c r="V66" s="129">
        <f t="shared" si="27"/>
        <v>0</v>
      </c>
      <c r="W66" s="125">
        <f t="shared" si="28"/>
        <v>0</v>
      </c>
      <c r="X66" s="137">
        <f t="shared" si="29"/>
        <v>0</v>
      </c>
      <c r="Y66" s="153" t="str">
        <f>IF(X66&gt;0,IF(Калькуляция!$C$2='Статистическая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66" s="157" t="str">
        <f t="shared" si="30"/>
        <v/>
      </c>
      <c r="AD66" s="152">
        <f t="shared" si="31"/>
        <v>0</v>
      </c>
    </row>
    <row r="67" spans="2:30" x14ac:dyDescent="0.25">
      <c r="B67" s="111"/>
      <c r="C67" s="123"/>
      <c r="D67" s="110"/>
      <c r="E67" s="110"/>
      <c r="F67" s="112"/>
      <c r="G67" s="112"/>
      <c r="H67" s="112"/>
      <c r="I67" s="130">
        <f t="shared" si="17"/>
        <v>0</v>
      </c>
      <c r="J67" s="135"/>
      <c r="K67" s="125">
        <f t="shared" si="18"/>
        <v>0</v>
      </c>
      <c r="L67" s="125">
        <f t="shared" si="19"/>
        <v>0</v>
      </c>
      <c r="M67" s="125">
        <f t="shared" si="20"/>
        <v>0</v>
      </c>
      <c r="N67" s="125">
        <f t="shared" si="21"/>
        <v>0</v>
      </c>
      <c r="O67" s="130">
        <f t="shared" si="22"/>
        <v>0</v>
      </c>
      <c r="P67" s="136">
        <f t="shared" si="23"/>
        <v>0</v>
      </c>
      <c r="Q67" s="134">
        <f t="shared" si="24"/>
        <v>0</v>
      </c>
      <c r="R67" s="134"/>
      <c r="S67" s="125">
        <f t="shared" si="25"/>
        <v>0</v>
      </c>
      <c r="T67" s="125">
        <f t="shared" si="26"/>
        <v>0</v>
      </c>
      <c r="U67" s="125">
        <f>IF(O67&gt;0,SUM('Расчет ФОТ'!O67:R67)*'Расчет ФОТ'!$U$5,0)</f>
        <v>0</v>
      </c>
      <c r="V67" s="129">
        <f t="shared" si="27"/>
        <v>0</v>
      </c>
      <c r="W67" s="125">
        <f t="shared" si="28"/>
        <v>0</v>
      </c>
      <c r="X67" s="137">
        <f t="shared" si="29"/>
        <v>0</v>
      </c>
      <c r="Y67" s="153" t="str">
        <f>IF(X67&gt;0,IF(Калькуляция!$C$2='Статистическая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67" s="157" t="str">
        <f t="shared" si="30"/>
        <v/>
      </c>
      <c r="AD67" s="152">
        <f t="shared" si="31"/>
        <v>0</v>
      </c>
    </row>
    <row r="68" spans="2:30" x14ac:dyDescent="0.25">
      <c r="B68" s="111"/>
      <c r="C68" s="123"/>
      <c r="D68" s="110"/>
      <c r="E68" s="110"/>
      <c r="F68" s="112"/>
      <c r="G68" s="112"/>
      <c r="H68" s="112"/>
      <c r="I68" s="130">
        <f t="shared" si="17"/>
        <v>0</v>
      </c>
      <c r="J68" s="135"/>
      <c r="K68" s="125">
        <f t="shared" si="18"/>
        <v>0</v>
      </c>
      <c r="L68" s="125">
        <f t="shared" si="19"/>
        <v>0</v>
      </c>
      <c r="M68" s="125">
        <f t="shared" si="20"/>
        <v>0</v>
      </c>
      <c r="N68" s="125">
        <f t="shared" si="21"/>
        <v>0</v>
      </c>
      <c r="O68" s="130">
        <f t="shared" si="22"/>
        <v>0</v>
      </c>
      <c r="P68" s="136">
        <f t="shared" si="23"/>
        <v>0</v>
      </c>
      <c r="Q68" s="134">
        <f t="shared" si="24"/>
        <v>0</v>
      </c>
      <c r="R68" s="134"/>
      <c r="S68" s="125">
        <f t="shared" si="25"/>
        <v>0</v>
      </c>
      <c r="T68" s="125">
        <f t="shared" si="26"/>
        <v>0</v>
      </c>
      <c r="U68" s="125">
        <f>IF(O68&gt;0,SUM('Расчет ФОТ'!O68:R68)*'Расчет ФОТ'!$U$5,0)</f>
        <v>0</v>
      </c>
      <c r="V68" s="129">
        <f t="shared" si="27"/>
        <v>0</v>
      </c>
      <c r="W68" s="125">
        <f t="shared" si="28"/>
        <v>0</v>
      </c>
      <c r="X68" s="137">
        <f t="shared" si="29"/>
        <v>0</v>
      </c>
      <c r="Y68" s="153" t="str">
        <f>IF(X68&gt;0,IF(Калькуляция!$C$2='Статистическая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68" s="157" t="str">
        <f t="shared" si="30"/>
        <v/>
      </c>
      <c r="AD68" s="152">
        <f t="shared" si="31"/>
        <v>0</v>
      </c>
    </row>
    <row r="69" spans="2:30" x14ac:dyDescent="0.25">
      <c r="B69" s="111"/>
      <c r="C69" s="123"/>
      <c r="D69" s="110"/>
      <c r="E69" s="110"/>
      <c r="F69" s="112"/>
      <c r="G69" s="112"/>
      <c r="H69" s="112"/>
      <c r="I69" s="130">
        <f t="shared" si="17"/>
        <v>0</v>
      </c>
      <c r="J69" s="135"/>
      <c r="K69" s="125">
        <f t="shared" si="18"/>
        <v>0</v>
      </c>
      <c r="L69" s="125">
        <f t="shared" si="19"/>
        <v>0</v>
      </c>
      <c r="M69" s="125">
        <f t="shared" si="20"/>
        <v>0</v>
      </c>
      <c r="N69" s="125">
        <f t="shared" si="21"/>
        <v>0</v>
      </c>
      <c r="O69" s="130">
        <f t="shared" si="22"/>
        <v>0</v>
      </c>
      <c r="P69" s="136">
        <f t="shared" si="23"/>
        <v>0</v>
      </c>
      <c r="Q69" s="134">
        <f t="shared" si="24"/>
        <v>0</v>
      </c>
      <c r="R69" s="134"/>
      <c r="S69" s="125">
        <f t="shared" si="25"/>
        <v>0</v>
      </c>
      <c r="T69" s="125">
        <f t="shared" si="26"/>
        <v>0</v>
      </c>
      <c r="U69" s="125">
        <f>IF(O69&gt;0,SUM('Расчет ФОТ'!O69:R69)*'Расчет ФОТ'!$U$5,0)</f>
        <v>0</v>
      </c>
      <c r="V69" s="129">
        <f t="shared" si="27"/>
        <v>0</v>
      </c>
      <c r="W69" s="125">
        <f t="shared" si="28"/>
        <v>0</v>
      </c>
      <c r="X69" s="137">
        <f t="shared" si="29"/>
        <v>0</v>
      </c>
      <c r="Y69" s="153" t="str">
        <f>IF(X69&gt;0,IF(Калькуляция!$C$2='Статистическая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69" s="157" t="str">
        <f t="shared" si="30"/>
        <v/>
      </c>
      <c r="AD69" s="152">
        <f t="shared" si="31"/>
        <v>0</v>
      </c>
    </row>
    <row r="70" spans="2:30" x14ac:dyDescent="0.25">
      <c r="B70" s="111"/>
      <c r="C70" s="123"/>
      <c r="D70" s="110"/>
      <c r="E70" s="110"/>
      <c r="F70" s="112"/>
      <c r="G70" s="112"/>
      <c r="H70" s="112"/>
      <c r="I70" s="130">
        <f t="shared" si="17"/>
        <v>0</v>
      </c>
      <c r="J70" s="135"/>
      <c r="K70" s="125">
        <f t="shared" si="18"/>
        <v>0</v>
      </c>
      <c r="L70" s="125">
        <f t="shared" si="19"/>
        <v>0</v>
      </c>
      <c r="M70" s="125">
        <f t="shared" si="20"/>
        <v>0</v>
      </c>
      <c r="N70" s="125">
        <f t="shared" si="21"/>
        <v>0</v>
      </c>
      <c r="O70" s="130">
        <f t="shared" si="22"/>
        <v>0</v>
      </c>
      <c r="P70" s="136">
        <f t="shared" si="23"/>
        <v>0</v>
      </c>
      <c r="Q70" s="134">
        <f t="shared" si="24"/>
        <v>0</v>
      </c>
      <c r="R70" s="134"/>
      <c r="S70" s="125">
        <f t="shared" si="25"/>
        <v>0</v>
      </c>
      <c r="T70" s="125">
        <f t="shared" si="26"/>
        <v>0</v>
      </c>
      <c r="U70" s="125">
        <f>IF(O70&gt;0,SUM('Расчет ФОТ'!O70:R70)*'Расчет ФОТ'!$U$5,0)</f>
        <v>0</v>
      </c>
      <c r="V70" s="129">
        <f t="shared" si="27"/>
        <v>0</v>
      </c>
      <c r="W70" s="125">
        <f t="shared" si="28"/>
        <v>0</v>
      </c>
      <c r="X70" s="137">
        <f t="shared" si="29"/>
        <v>0</v>
      </c>
      <c r="Y70" s="153" t="str">
        <f>IF(X70&gt;0,IF(Калькуляция!$C$2='Статистическая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70" s="157" t="str">
        <f t="shared" si="30"/>
        <v/>
      </c>
      <c r="AD70" s="152">
        <f t="shared" si="31"/>
        <v>0</v>
      </c>
    </row>
    <row r="71" spans="2:30" x14ac:dyDescent="0.25">
      <c r="B71" s="111"/>
      <c r="C71" s="123"/>
      <c r="D71" s="110"/>
      <c r="E71" s="110"/>
      <c r="F71" s="112"/>
      <c r="G71" s="112"/>
      <c r="H71" s="112"/>
      <c r="I71" s="130">
        <f t="shared" si="17"/>
        <v>0</v>
      </c>
      <c r="J71" s="135"/>
      <c r="K71" s="125">
        <f t="shared" si="18"/>
        <v>0</v>
      </c>
      <c r="L71" s="125">
        <f t="shared" si="19"/>
        <v>0</v>
      </c>
      <c r="M71" s="125">
        <f t="shared" si="20"/>
        <v>0</v>
      </c>
      <c r="N71" s="125">
        <f t="shared" si="21"/>
        <v>0</v>
      </c>
      <c r="O71" s="130">
        <f t="shared" si="22"/>
        <v>0</v>
      </c>
      <c r="P71" s="136">
        <f t="shared" si="23"/>
        <v>0</v>
      </c>
      <c r="Q71" s="134">
        <f t="shared" si="24"/>
        <v>0</v>
      </c>
      <c r="R71" s="134"/>
      <c r="S71" s="125">
        <f t="shared" si="25"/>
        <v>0</v>
      </c>
      <c r="T71" s="125">
        <f t="shared" si="26"/>
        <v>0</v>
      </c>
      <c r="U71" s="125">
        <f>IF(O71&gt;0,SUM('Расчет ФОТ'!O71:R71)*'Расчет ФОТ'!$U$5,0)</f>
        <v>0</v>
      </c>
      <c r="V71" s="129">
        <f t="shared" si="27"/>
        <v>0</v>
      </c>
      <c r="W71" s="125">
        <f t="shared" si="28"/>
        <v>0</v>
      </c>
      <c r="X71" s="137">
        <f t="shared" si="29"/>
        <v>0</v>
      </c>
      <c r="Y71" s="153" t="str">
        <f>IF(X71&gt;0,IF(Калькуляция!$C$2='Статистическая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71" s="157" t="str">
        <f t="shared" si="30"/>
        <v/>
      </c>
      <c r="AD71" s="152">
        <f t="shared" si="31"/>
        <v>0</v>
      </c>
    </row>
    <row r="72" spans="2:30" x14ac:dyDescent="0.25">
      <c r="B72" s="111"/>
      <c r="C72" s="123"/>
      <c r="D72" s="110"/>
      <c r="E72" s="110"/>
      <c r="F72" s="112"/>
      <c r="G72" s="112"/>
      <c r="H72" s="112"/>
      <c r="I72" s="130">
        <f t="shared" si="17"/>
        <v>0</v>
      </c>
      <c r="J72" s="135"/>
      <c r="K72" s="125">
        <f t="shared" si="18"/>
        <v>0</v>
      </c>
      <c r="L72" s="125">
        <f t="shared" si="19"/>
        <v>0</v>
      </c>
      <c r="M72" s="125">
        <f t="shared" si="20"/>
        <v>0</v>
      </c>
      <c r="N72" s="125">
        <f t="shared" si="21"/>
        <v>0</v>
      </c>
      <c r="O72" s="130">
        <f t="shared" si="22"/>
        <v>0</v>
      </c>
      <c r="P72" s="136">
        <f t="shared" si="23"/>
        <v>0</v>
      </c>
      <c r="Q72" s="134">
        <f t="shared" si="24"/>
        <v>0</v>
      </c>
      <c r="R72" s="134"/>
      <c r="S72" s="125">
        <f t="shared" si="25"/>
        <v>0</v>
      </c>
      <c r="T72" s="125">
        <f t="shared" si="26"/>
        <v>0</v>
      </c>
      <c r="U72" s="125">
        <f>IF(O72&gt;0,SUM('Расчет ФОТ'!O72:R72)*'Расчет ФОТ'!$U$5,0)</f>
        <v>0</v>
      </c>
      <c r="V72" s="129">
        <f t="shared" si="27"/>
        <v>0</v>
      </c>
      <c r="W72" s="125">
        <f t="shared" si="28"/>
        <v>0</v>
      </c>
      <c r="X72" s="137">
        <f t="shared" si="29"/>
        <v>0</v>
      </c>
      <c r="Y72" s="153" t="str">
        <f>IF(X72&gt;0,IF(Калькуляция!$C$2='Статистическая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72" s="157" t="str">
        <f t="shared" si="30"/>
        <v/>
      </c>
      <c r="AD72" s="152">
        <f t="shared" si="31"/>
        <v>0</v>
      </c>
    </row>
    <row r="73" spans="2:30" x14ac:dyDescent="0.25">
      <c r="B73" s="111"/>
      <c r="C73" s="123"/>
      <c r="D73" s="110"/>
      <c r="E73" s="110"/>
      <c r="F73" s="112"/>
      <c r="G73" s="112"/>
      <c r="H73" s="112"/>
      <c r="I73" s="130">
        <f t="shared" si="17"/>
        <v>0</v>
      </c>
      <c r="J73" s="135"/>
      <c r="K73" s="125">
        <f t="shared" si="18"/>
        <v>0</v>
      </c>
      <c r="L73" s="125">
        <f t="shared" si="19"/>
        <v>0</v>
      </c>
      <c r="M73" s="125">
        <f t="shared" si="20"/>
        <v>0</v>
      </c>
      <c r="N73" s="125">
        <f t="shared" si="21"/>
        <v>0</v>
      </c>
      <c r="O73" s="130">
        <f t="shared" si="22"/>
        <v>0</v>
      </c>
      <c r="P73" s="136">
        <f t="shared" si="23"/>
        <v>0</v>
      </c>
      <c r="Q73" s="134">
        <f t="shared" si="24"/>
        <v>0</v>
      </c>
      <c r="R73" s="134"/>
      <c r="S73" s="125">
        <f t="shared" si="25"/>
        <v>0</v>
      </c>
      <c r="T73" s="125">
        <f t="shared" si="26"/>
        <v>0</v>
      </c>
      <c r="U73" s="125">
        <f>IF(O73&gt;0,SUM('Расчет ФОТ'!O73:R73)*'Расчет ФОТ'!$U$5,0)</f>
        <v>0</v>
      </c>
      <c r="V73" s="129">
        <f t="shared" si="27"/>
        <v>0</v>
      </c>
      <c r="W73" s="125">
        <f t="shared" si="28"/>
        <v>0</v>
      </c>
      <c r="X73" s="137">
        <f t="shared" si="29"/>
        <v>0</v>
      </c>
      <c r="Y73" s="153" t="str">
        <f>IF(X73&gt;0,IF(Калькуляция!$C$2='Статистическая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73" s="157" t="str">
        <f t="shared" si="30"/>
        <v/>
      </c>
      <c r="AD73" s="152">
        <f t="shared" si="31"/>
        <v>0</v>
      </c>
    </row>
    <row r="74" spans="2:30" x14ac:dyDescent="0.25">
      <c r="B74" s="111"/>
      <c r="C74" s="123"/>
      <c r="D74" s="110"/>
      <c r="E74" s="110"/>
      <c r="F74" s="112"/>
      <c r="G74" s="112"/>
      <c r="H74" s="112"/>
      <c r="I74" s="130">
        <f t="shared" si="17"/>
        <v>0</v>
      </c>
      <c r="J74" s="135"/>
      <c r="K74" s="125">
        <f t="shared" si="18"/>
        <v>0</v>
      </c>
      <c r="L74" s="125">
        <f t="shared" si="19"/>
        <v>0</v>
      </c>
      <c r="M74" s="125">
        <f t="shared" si="20"/>
        <v>0</v>
      </c>
      <c r="N74" s="125">
        <f t="shared" si="21"/>
        <v>0</v>
      </c>
      <c r="O74" s="130">
        <f t="shared" si="22"/>
        <v>0</v>
      </c>
      <c r="P74" s="136">
        <f t="shared" si="23"/>
        <v>0</v>
      </c>
      <c r="Q74" s="134">
        <f t="shared" si="24"/>
        <v>0</v>
      </c>
      <c r="R74" s="134"/>
      <c r="S74" s="125">
        <f t="shared" si="25"/>
        <v>0</v>
      </c>
      <c r="T74" s="125">
        <f t="shared" si="26"/>
        <v>0</v>
      </c>
      <c r="U74" s="125">
        <f>IF(O74&gt;0,SUM('Расчет ФОТ'!O74:R74)*'Расчет ФОТ'!$U$5,0)</f>
        <v>0</v>
      </c>
      <c r="V74" s="129">
        <f t="shared" si="27"/>
        <v>0</v>
      </c>
      <c r="W74" s="125">
        <f t="shared" si="28"/>
        <v>0</v>
      </c>
      <c r="X74" s="137">
        <f t="shared" si="29"/>
        <v>0</v>
      </c>
      <c r="Y74" s="153" t="str">
        <f>IF(X74&gt;0,IF(Калькуляция!$C$2='Статистическая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74" s="157" t="str">
        <f t="shared" si="30"/>
        <v/>
      </c>
      <c r="AD74" s="152">
        <f t="shared" si="31"/>
        <v>0</v>
      </c>
    </row>
    <row r="75" spans="2:30" x14ac:dyDescent="0.25">
      <c r="B75" s="111"/>
      <c r="C75" s="123"/>
      <c r="D75" s="110"/>
      <c r="E75" s="110"/>
      <c r="F75" s="112"/>
      <c r="G75" s="112"/>
      <c r="H75" s="112"/>
      <c r="I75" s="130">
        <f t="shared" si="17"/>
        <v>0</v>
      </c>
      <c r="J75" s="135"/>
      <c r="K75" s="125">
        <f t="shared" si="18"/>
        <v>0</v>
      </c>
      <c r="L75" s="125">
        <f t="shared" si="19"/>
        <v>0</v>
      </c>
      <c r="M75" s="125">
        <f t="shared" si="20"/>
        <v>0</v>
      </c>
      <c r="N75" s="125">
        <f t="shared" si="21"/>
        <v>0</v>
      </c>
      <c r="O75" s="130">
        <f t="shared" si="22"/>
        <v>0</v>
      </c>
      <c r="P75" s="136">
        <f t="shared" si="23"/>
        <v>0</v>
      </c>
      <c r="Q75" s="134">
        <f t="shared" si="24"/>
        <v>0</v>
      </c>
      <c r="R75" s="134"/>
      <c r="S75" s="125">
        <f t="shared" si="25"/>
        <v>0</v>
      </c>
      <c r="T75" s="125">
        <f t="shared" si="26"/>
        <v>0</v>
      </c>
      <c r="U75" s="125">
        <f>IF(O75&gt;0,SUM('Расчет ФОТ'!O75:R75)*'Расчет ФОТ'!$U$5,0)</f>
        <v>0</v>
      </c>
      <c r="V75" s="129">
        <f t="shared" si="27"/>
        <v>0</v>
      </c>
      <c r="W75" s="125">
        <f t="shared" si="28"/>
        <v>0</v>
      </c>
      <c r="X75" s="137">
        <f t="shared" si="29"/>
        <v>0</v>
      </c>
      <c r="Y75" s="153" t="str">
        <f>IF(X75&gt;0,IF(Калькуляция!$C$2='Статистическая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75" s="157" t="str">
        <f t="shared" si="30"/>
        <v/>
      </c>
      <c r="AD75" s="152">
        <f t="shared" si="31"/>
        <v>0</v>
      </c>
    </row>
    <row r="76" spans="2:30" x14ac:dyDescent="0.25">
      <c r="B76" s="111"/>
      <c r="C76" s="123"/>
      <c r="D76" s="110"/>
      <c r="E76" s="110"/>
      <c r="F76" s="112"/>
      <c r="G76" s="112"/>
      <c r="H76" s="112"/>
      <c r="I76" s="130">
        <f t="shared" si="17"/>
        <v>0</v>
      </c>
      <c r="J76" s="135"/>
      <c r="K76" s="125">
        <f t="shared" si="18"/>
        <v>0</v>
      </c>
      <c r="L76" s="125">
        <f t="shared" si="19"/>
        <v>0</v>
      </c>
      <c r="M76" s="125">
        <f t="shared" si="20"/>
        <v>0</v>
      </c>
      <c r="N76" s="125">
        <f t="shared" si="21"/>
        <v>0</v>
      </c>
      <c r="O76" s="130">
        <f t="shared" si="22"/>
        <v>0</v>
      </c>
      <c r="P76" s="136">
        <f t="shared" si="23"/>
        <v>0</v>
      </c>
      <c r="Q76" s="134">
        <f t="shared" si="24"/>
        <v>0</v>
      </c>
      <c r="R76" s="134"/>
      <c r="S76" s="125">
        <f t="shared" si="25"/>
        <v>0</v>
      </c>
      <c r="T76" s="125">
        <f t="shared" si="26"/>
        <v>0</v>
      </c>
      <c r="U76" s="125">
        <f>IF(O76&gt;0,SUM('Расчет ФОТ'!O76:R76)*'Расчет ФОТ'!$U$5,0)</f>
        <v>0</v>
      </c>
      <c r="V76" s="129">
        <f t="shared" si="27"/>
        <v>0</v>
      </c>
      <c r="W76" s="125">
        <f t="shared" si="28"/>
        <v>0</v>
      </c>
      <c r="X76" s="137">
        <f t="shared" si="29"/>
        <v>0</v>
      </c>
      <c r="Y76" s="153" t="str">
        <f>IF(X76&gt;0,IF(Калькуляция!$C$2='Статистическая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76" s="157" t="str">
        <f t="shared" si="30"/>
        <v/>
      </c>
      <c r="AD76" s="152">
        <f t="shared" si="31"/>
        <v>0</v>
      </c>
    </row>
    <row r="77" spans="2:30" x14ac:dyDescent="0.25">
      <c r="B77" s="111"/>
      <c r="C77" s="123"/>
      <c r="D77" s="110"/>
      <c r="E77" s="110"/>
      <c r="F77" s="112"/>
      <c r="G77" s="112"/>
      <c r="H77" s="112"/>
      <c r="I77" s="130">
        <f t="shared" si="17"/>
        <v>0</v>
      </c>
      <c r="J77" s="135"/>
      <c r="K77" s="125">
        <f t="shared" si="18"/>
        <v>0</v>
      </c>
      <c r="L77" s="125">
        <f t="shared" si="19"/>
        <v>0</v>
      </c>
      <c r="M77" s="125">
        <f t="shared" si="20"/>
        <v>0</v>
      </c>
      <c r="N77" s="125">
        <f t="shared" si="21"/>
        <v>0</v>
      </c>
      <c r="O77" s="130">
        <f t="shared" si="22"/>
        <v>0</v>
      </c>
      <c r="P77" s="136">
        <f t="shared" si="23"/>
        <v>0</v>
      </c>
      <c r="Q77" s="134">
        <f t="shared" si="24"/>
        <v>0</v>
      </c>
      <c r="R77" s="134"/>
      <c r="S77" s="125">
        <f t="shared" si="25"/>
        <v>0</v>
      </c>
      <c r="T77" s="125">
        <f t="shared" si="26"/>
        <v>0</v>
      </c>
      <c r="U77" s="125">
        <f>IF(O77&gt;0,SUM('Расчет ФОТ'!O77:R77)*'Расчет ФОТ'!$U$5,0)</f>
        <v>0</v>
      </c>
      <c r="V77" s="129">
        <f t="shared" si="27"/>
        <v>0</v>
      </c>
      <c r="W77" s="125">
        <f t="shared" si="28"/>
        <v>0</v>
      </c>
      <c r="X77" s="137">
        <f t="shared" si="29"/>
        <v>0</v>
      </c>
      <c r="Y77" s="153" t="str">
        <f>IF(X77&gt;0,IF(Калькуляция!$C$2='Статистическая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77" s="157" t="str">
        <f t="shared" si="30"/>
        <v/>
      </c>
      <c r="AD77" s="152">
        <f t="shared" si="31"/>
        <v>0</v>
      </c>
    </row>
    <row r="78" spans="2:30" x14ac:dyDescent="0.25">
      <c r="B78" s="111"/>
      <c r="C78" s="123"/>
      <c r="D78" s="110"/>
      <c r="E78" s="110"/>
      <c r="F78" s="112"/>
      <c r="G78" s="112"/>
      <c r="H78" s="112"/>
      <c r="I78" s="130">
        <f t="shared" si="17"/>
        <v>0</v>
      </c>
      <c r="J78" s="135"/>
      <c r="K78" s="125">
        <f t="shared" si="18"/>
        <v>0</v>
      </c>
      <c r="L78" s="125">
        <f t="shared" si="19"/>
        <v>0</v>
      </c>
      <c r="M78" s="125">
        <f t="shared" si="20"/>
        <v>0</v>
      </c>
      <c r="N78" s="125">
        <f t="shared" si="21"/>
        <v>0</v>
      </c>
      <c r="O78" s="130">
        <f t="shared" si="22"/>
        <v>0</v>
      </c>
      <c r="P78" s="136">
        <f t="shared" si="23"/>
        <v>0</v>
      </c>
      <c r="Q78" s="134">
        <f t="shared" si="24"/>
        <v>0</v>
      </c>
      <c r="R78" s="134"/>
      <c r="S78" s="125">
        <f t="shared" si="25"/>
        <v>0</v>
      </c>
      <c r="T78" s="125">
        <f t="shared" si="26"/>
        <v>0</v>
      </c>
      <c r="U78" s="125">
        <f>IF(O78&gt;0,SUM('Расчет ФОТ'!O78:R78)*'Расчет ФОТ'!$U$5,0)</f>
        <v>0</v>
      </c>
      <c r="V78" s="129">
        <f t="shared" si="27"/>
        <v>0</v>
      </c>
      <c r="W78" s="125">
        <f t="shared" si="28"/>
        <v>0</v>
      </c>
      <c r="X78" s="137">
        <f t="shared" si="29"/>
        <v>0</v>
      </c>
      <c r="Y78" s="153" t="str">
        <f>IF(X78&gt;0,IF(Калькуляция!$C$2='Статистическая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78" s="157" t="str">
        <f t="shared" si="30"/>
        <v/>
      </c>
      <c r="AD78" s="152">
        <f t="shared" si="31"/>
        <v>0</v>
      </c>
    </row>
    <row r="79" spans="2:30" x14ac:dyDescent="0.25">
      <c r="B79" s="111"/>
      <c r="C79" s="123"/>
      <c r="D79" s="110"/>
      <c r="E79" s="110"/>
      <c r="F79" s="112"/>
      <c r="G79" s="112"/>
      <c r="H79" s="112"/>
      <c r="I79" s="130">
        <f t="shared" si="17"/>
        <v>0</v>
      </c>
      <c r="J79" s="135"/>
      <c r="K79" s="125">
        <f t="shared" si="18"/>
        <v>0</v>
      </c>
      <c r="L79" s="125">
        <f t="shared" si="19"/>
        <v>0</v>
      </c>
      <c r="M79" s="125">
        <f t="shared" si="20"/>
        <v>0</v>
      </c>
      <c r="N79" s="125">
        <f t="shared" si="21"/>
        <v>0</v>
      </c>
      <c r="O79" s="130">
        <f t="shared" si="22"/>
        <v>0</v>
      </c>
      <c r="P79" s="136">
        <f t="shared" si="23"/>
        <v>0</v>
      </c>
      <c r="Q79" s="134">
        <f t="shared" si="24"/>
        <v>0</v>
      </c>
      <c r="R79" s="134"/>
      <c r="S79" s="125">
        <f t="shared" si="25"/>
        <v>0</v>
      </c>
      <c r="T79" s="125">
        <f t="shared" si="26"/>
        <v>0</v>
      </c>
      <c r="U79" s="125">
        <f>IF(O79&gt;0,SUM('Расчет ФОТ'!O79:R79)*'Расчет ФОТ'!$U$5,0)</f>
        <v>0</v>
      </c>
      <c r="V79" s="129">
        <f t="shared" si="27"/>
        <v>0</v>
      </c>
      <c r="W79" s="125">
        <f t="shared" si="28"/>
        <v>0</v>
      </c>
      <c r="X79" s="137">
        <f t="shared" si="29"/>
        <v>0</v>
      </c>
      <c r="Y79" s="153" t="str">
        <f>IF(X79&gt;0,IF(Калькуляция!$C$2='Статистическая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79" s="157" t="str">
        <f t="shared" si="30"/>
        <v/>
      </c>
      <c r="AD79" s="152">
        <f t="shared" si="31"/>
        <v>0</v>
      </c>
    </row>
    <row r="80" spans="2:30" x14ac:dyDescent="0.25">
      <c r="B80" s="111"/>
      <c r="C80" s="123"/>
      <c r="D80" s="110"/>
      <c r="E80" s="110"/>
      <c r="F80" s="112"/>
      <c r="G80" s="112"/>
      <c r="H80" s="112"/>
      <c r="I80" s="130">
        <f t="shared" si="17"/>
        <v>0</v>
      </c>
      <c r="J80" s="135"/>
      <c r="K80" s="125">
        <f t="shared" si="18"/>
        <v>0</v>
      </c>
      <c r="L80" s="125">
        <f t="shared" si="19"/>
        <v>0</v>
      </c>
      <c r="M80" s="125">
        <f t="shared" si="20"/>
        <v>0</v>
      </c>
      <c r="N80" s="125">
        <f t="shared" si="21"/>
        <v>0</v>
      </c>
      <c r="O80" s="130">
        <f t="shared" si="22"/>
        <v>0</v>
      </c>
      <c r="P80" s="136">
        <f t="shared" si="23"/>
        <v>0</v>
      </c>
      <c r="Q80" s="134">
        <f t="shared" si="24"/>
        <v>0</v>
      </c>
      <c r="R80" s="134"/>
      <c r="S80" s="125">
        <f t="shared" si="25"/>
        <v>0</v>
      </c>
      <c r="T80" s="125">
        <f t="shared" si="26"/>
        <v>0</v>
      </c>
      <c r="U80" s="125">
        <f>IF(O80&gt;0,SUM('Расчет ФОТ'!O80:R80)*'Расчет ФОТ'!$U$5,0)</f>
        <v>0</v>
      </c>
      <c r="V80" s="129">
        <f t="shared" si="27"/>
        <v>0</v>
      </c>
      <c r="W80" s="125">
        <f t="shared" si="28"/>
        <v>0</v>
      </c>
      <c r="X80" s="137">
        <f t="shared" si="29"/>
        <v>0</v>
      </c>
      <c r="Y80" s="153" t="str">
        <f>IF(X80&gt;0,IF(Калькуляция!$C$2='Статистическая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80" s="157" t="str">
        <f t="shared" si="30"/>
        <v/>
      </c>
      <c r="AD80" s="152">
        <f t="shared" si="31"/>
        <v>0</v>
      </c>
    </row>
    <row r="81" spans="2:30" x14ac:dyDescent="0.25">
      <c r="B81" s="111"/>
      <c r="C81" s="123"/>
      <c r="D81" s="110"/>
      <c r="E81" s="110"/>
      <c r="F81" s="112"/>
      <c r="G81" s="112"/>
      <c r="H81" s="112"/>
      <c r="I81" s="130">
        <f t="shared" si="17"/>
        <v>0</v>
      </c>
      <c r="J81" s="135"/>
      <c r="K81" s="125">
        <f t="shared" si="18"/>
        <v>0</v>
      </c>
      <c r="L81" s="125">
        <f t="shared" si="19"/>
        <v>0</v>
      </c>
      <c r="M81" s="125">
        <f t="shared" si="20"/>
        <v>0</v>
      </c>
      <c r="N81" s="125">
        <f t="shared" si="21"/>
        <v>0</v>
      </c>
      <c r="O81" s="130">
        <f t="shared" si="22"/>
        <v>0</v>
      </c>
      <c r="P81" s="136">
        <f t="shared" si="23"/>
        <v>0</v>
      </c>
      <c r="Q81" s="134">
        <f t="shared" si="24"/>
        <v>0</v>
      </c>
      <c r="R81" s="134"/>
      <c r="S81" s="125">
        <f t="shared" si="25"/>
        <v>0</v>
      </c>
      <c r="T81" s="125">
        <f t="shared" si="26"/>
        <v>0</v>
      </c>
      <c r="U81" s="125">
        <f>IF(O81&gt;0,SUM('Расчет ФОТ'!O81:R81)*'Расчет ФОТ'!$U$5,0)</f>
        <v>0</v>
      </c>
      <c r="V81" s="129">
        <f t="shared" si="27"/>
        <v>0</v>
      </c>
      <c r="W81" s="125">
        <f t="shared" si="28"/>
        <v>0</v>
      </c>
      <c r="X81" s="137">
        <f t="shared" si="29"/>
        <v>0</v>
      </c>
      <c r="Y81" s="153" t="str">
        <f>IF(X81&gt;0,IF(Калькуляция!$C$2='Статистическая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81" s="157" t="str">
        <f t="shared" si="30"/>
        <v/>
      </c>
      <c r="AD81" s="152">
        <f t="shared" si="31"/>
        <v>0</v>
      </c>
    </row>
    <row r="82" spans="2:30" x14ac:dyDescent="0.25">
      <c r="B82" s="111"/>
      <c r="C82" s="123"/>
      <c r="D82" s="110"/>
      <c r="E82" s="110"/>
      <c r="F82" s="112"/>
      <c r="G82" s="112"/>
      <c r="H82" s="112"/>
      <c r="I82" s="130">
        <f t="shared" si="17"/>
        <v>0</v>
      </c>
      <c r="J82" s="135"/>
      <c r="K82" s="125">
        <f t="shared" si="18"/>
        <v>0</v>
      </c>
      <c r="L82" s="125">
        <f t="shared" si="19"/>
        <v>0</v>
      </c>
      <c r="M82" s="125">
        <f t="shared" si="20"/>
        <v>0</v>
      </c>
      <c r="N82" s="125">
        <f t="shared" si="21"/>
        <v>0</v>
      </c>
      <c r="O82" s="130">
        <f t="shared" si="22"/>
        <v>0</v>
      </c>
      <c r="P82" s="136">
        <f t="shared" si="23"/>
        <v>0</v>
      </c>
      <c r="Q82" s="134">
        <f t="shared" si="24"/>
        <v>0</v>
      </c>
      <c r="R82" s="134"/>
      <c r="S82" s="125">
        <f t="shared" si="25"/>
        <v>0</v>
      </c>
      <c r="T82" s="125">
        <f t="shared" si="26"/>
        <v>0</v>
      </c>
      <c r="U82" s="125">
        <f>IF(O82&gt;0,SUM('Расчет ФОТ'!O82:R82)*'Расчет ФОТ'!$U$5,0)</f>
        <v>0</v>
      </c>
      <c r="V82" s="129">
        <f t="shared" si="27"/>
        <v>0</v>
      </c>
      <c r="W82" s="125">
        <f t="shared" si="28"/>
        <v>0</v>
      </c>
      <c r="X82" s="137">
        <f t="shared" si="29"/>
        <v>0</v>
      </c>
      <c r="Y82" s="153" t="str">
        <f>IF(X82&gt;0,IF(Калькуляция!$C$2='Статистическая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82" s="157" t="str">
        <f t="shared" si="30"/>
        <v/>
      </c>
      <c r="AD82" s="152">
        <f t="shared" si="31"/>
        <v>0</v>
      </c>
    </row>
    <row r="83" spans="2:30" x14ac:dyDescent="0.25">
      <c r="B83" s="111"/>
      <c r="C83" s="123"/>
      <c r="D83" s="110"/>
      <c r="E83" s="110"/>
      <c r="F83" s="112"/>
      <c r="G83" s="112"/>
      <c r="H83" s="112"/>
      <c r="I83" s="130">
        <f t="shared" si="17"/>
        <v>0</v>
      </c>
      <c r="J83" s="135"/>
      <c r="K83" s="125">
        <f t="shared" si="18"/>
        <v>0</v>
      </c>
      <c r="L83" s="125">
        <f t="shared" si="19"/>
        <v>0</v>
      </c>
      <c r="M83" s="125">
        <f t="shared" si="20"/>
        <v>0</v>
      </c>
      <c r="N83" s="125">
        <f t="shared" si="21"/>
        <v>0</v>
      </c>
      <c r="O83" s="130">
        <f t="shared" si="22"/>
        <v>0</v>
      </c>
      <c r="P83" s="136">
        <f t="shared" si="23"/>
        <v>0</v>
      </c>
      <c r="Q83" s="134">
        <f t="shared" si="24"/>
        <v>0</v>
      </c>
      <c r="R83" s="134"/>
      <c r="S83" s="125">
        <f t="shared" si="25"/>
        <v>0</v>
      </c>
      <c r="T83" s="125">
        <f t="shared" si="26"/>
        <v>0</v>
      </c>
      <c r="U83" s="125">
        <f>IF(O83&gt;0,SUM('Расчет ФОТ'!O83:R83)*'Расчет ФОТ'!$U$5,0)</f>
        <v>0</v>
      </c>
      <c r="V83" s="129">
        <f t="shared" si="27"/>
        <v>0</v>
      </c>
      <c r="W83" s="125">
        <f t="shared" si="28"/>
        <v>0</v>
      </c>
      <c r="X83" s="137">
        <f t="shared" si="29"/>
        <v>0</v>
      </c>
      <c r="Y83" s="153" t="str">
        <f>IF(X83&gt;0,IF(Калькуляция!$C$2='Статистическая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83" s="157" t="str">
        <f t="shared" si="30"/>
        <v/>
      </c>
      <c r="AD83" s="152">
        <f t="shared" si="31"/>
        <v>0</v>
      </c>
    </row>
    <row r="84" spans="2:30" x14ac:dyDescent="0.25">
      <c r="B84" s="111"/>
      <c r="C84" s="123"/>
      <c r="D84" s="110"/>
      <c r="E84" s="110"/>
      <c r="F84" s="112"/>
      <c r="G84" s="112"/>
      <c r="H84" s="112"/>
      <c r="I84" s="130">
        <f t="shared" si="17"/>
        <v>0</v>
      </c>
      <c r="J84" s="135"/>
      <c r="K84" s="125">
        <f t="shared" si="18"/>
        <v>0</v>
      </c>
      <c r="L84" s="125">
        <f t="shared" si="19"/>
        <v>0</v>
      </c>
      <c r="M84" s="125">
        <f t="shared" si="20"/>
        <v>0</v>
      </c>
      <c r="N84" s="125">
        <f t="shared" si="21"/>
        <v>0</v>
      </c>
      <c r="O84" s="130">
        <f t="shared" si="22"/>
        <v>0</v>
      </c>
      <c r="P84" s="136">
        <f t="shared" si="23"/>
        <v>0</v>
      </c>
      <c r="Q84" s="134">
        <f t="shared" si="24"/>
        <v>0</v>
      </c>
      <c r="R84" s="134"/>
      <c r="S84" s="125">
        <f t="shared" si="25"/>
        <v>0</v>
      </c>
      <c r="T84" s="125">
        <f t="shared" si="26"/>
        <v>0</v>
      </c>
      <c r="U84" s="125">
        <f>IF(O84&gt;0,SUM('Расчет ФОТ'!O84:R84)*'Расчет ФОТ'!$U$5,0)</f>
        <v>0</v>
      </c>
      <c r="V84" s="129">
        <f t="shared" si="27"/>
        <v>0</v>
      </c>
      <c r="W84" s="125">
        <f t="shared" si="28"/>
        <v>0</v>
      </c>
      <c r="X84" s="137">
        <f t="shared" si="29"/>
        <v>0</v>
      </c>
      <c r="Y84" s="153" t="str">
        <f>IF(X84&gt;0,IF(Калькуляция!$C$2='Статистическая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84" s="157" t="str">
        <f t="shared" si="30"/>
        <v/>
      </c>
      <c r="AD84" s="152">
        <f t="shared" si="31"/>
        <v>0</v>
      </c>
    </row>
    <row r="85" spans="2:30" x14ac:dyDescent="0.25">
      <c r="B85" s="111"/>
      <c r="C85" s="123"/>
      <c r="D85" s="110"/>
      <c r="E85" s="110"/>
      <c r="F85" s="112"/>
      <c r="G85" s="112"/>
      <c r="H85" s="112"/>
      <c r="I85" s="130">
        <f t="shared" ref="I85:I148" si="32">H85*G85*F85*C85</f>
        <v>0</v>
      </c>
      <c r="J85" s="135"/>
      <c r="K85" s="125">
        <f t="shared" ref="K85:K148" si="33">IF(G85&gt;0,J85/G85,)</f>
        <v>0</v>
      </c>
      <c r="L85" s="125">
        <f t="shared" ref="L85:L148" si="34">IF(F85&gt;0,K85/F85,)</f>
        <v>0</v>
      </c>
      <c r="M85" s="125">
        <f t="shared" ref="M85:M148" si="35">C85*J85</f>
        <v>0</v>
      </c>
      <c r="N85" s="125">
        <f t="shared" ref="N85:N148" si="36">M85*H85</f>
        <v>0</v>
      </c>
      <c r="O85" s="130">
        <f t="shared" ref="O85:O148" si="37">N85/0.87</f>
        <v>0</v>
      </c>
      <c r="P85" s="136">
        <f t="shared" ref="P85:P148" si="38">IF(K85&gt;0,K85/0.87*14/30*G85/12*H85*C85,)</f>
        <v>0</v>
      </c>
      <c r="Q85" s="134">
        <f t="shared" ref="Q85:Q148" si="39">IF(I85&gt;0,(O85+P85)/I85/29.3*28*100%/12*I85,0)</f>
        <v>0</v>
      </c>
      <c r="R85" s="134"/>
      <c r="S85" s="125">
        <f t="shared" ref="S85:S148" si="40">SUM(O85:R85)*2/730*3</f>
        <v>0</v>
      </c>
      <c r="T85" s="125">
        <f t="shared" ref="T85:T148" si="41">SUM(O85:S85)*13%</f>
        <v>0</v>
      </c>
      <c r="U85" s="125">
        <f>IF(O85&gt;0,SUM('Расчет ФОТ'!O85:R85)*'Расчет ФОТ'!$U$5,0)</f>
        <v>0</v>
      </c>
      <c r="V85" s="129">
        <f t="shared" ref="V85:V148" si="42">SUM(O85:S85,U85:U85)</f>
        <v>0</v>
      </c>
      <c r="W85" s="125">
        <f t="shared" ref="W85:W148" si="43">IF(H85&gt;0,V85/H85,0)</f>
        <v>0</v>
      </c>
      <c r="X85" s="137">
        <f t="shared" ref="X85:X148" si="44">IF(I85&gt;0,V85/I85,)</f>
        <v>0</v>
      </c>
      <c r="Y85" s="153" t="str">
        <f>IF(X85&gt;0,IF(Калькуляция!$C$2='Статистическая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85" s="157" t="str">
        <f t="shared" ref="Z85:Z148" si="45">IF(X85&gt;0,(X85-Y85)/Y85,"")</f>
        <v/>
      </c>
      <c r="AD85" s="152">
        <f t="shared" ref="AD85:AD148" si="46">(3121)/12*H85*C85</f>
        <v>0</v>
      </c>
    </row>
    <row r="86" spans="2:30" x14ac:dyDescent="0.25">
      <c r="B86" s="111"/>
      <c r="C86" s="123"/>
      <c r="D86" s="110"/>
      <c r="E86" s="110"/>
      <c r="F86" s="112"/>
      <c r="G86" s="112"/>
      <c r="H86" s="112"/>
      <c r="I86" s="130">
        <f t="shared" si="32"/>
        <v>0</v>
      </c>
      <c r="J86" s="135"/>
      <c r="K86" s="125">
        <f t="shared" si="33"/>
        <v>0</v>
      </c>
      <c r="L86" s="125">
        <f t="shared" si="34"/>
        <v>0</v>
      </c>
      <c r="M86" s="125">
        <f t="shared" si="35"/>
        <v>0</v>
      </c>
      <c r="N86" s="125">
        <f t="shared" si="36"/>
        <v>0</v>
      </c>
      <c r="O86" s="130">
        <f t="shared" si="37"/>
        <v>0</v>
      </c>
      <c r="P86" s="136">
        <f t="shared" si="38"/>
        <v>0</v>
      </c>
      <c r="Q86" s="134">
        <f t="shared" si="39"/>
        <v>0</v>
      </c>
      <c r="R86" s="134"/>
      <c r="S86" s="125">
        <f t="shared" si="40"/>
        <v>0</v>
      </c>
      <c r="T86" s="125">
        <f t="shared" si="41"/>
        <v>0</v>
      </c>
      <c r="U86" s="125">
        <f>IF(O86&gt;0,SUM('Расчет ФОТ'!O86:R86)*'Расчет ФОТ'!$U$5,0)</f>
        <v>0</v>
      </c>
      <c r="V86" s="129">
        <f t="shared" si="42"/>
        <v>0</v>
      </c>
      <c r="W86" s="125">
        <f t="shared" si="43"/>
        <v>0</v>
      </c>
      <c r="X86" s="137">
        <f t="shared" si="44"/>
        <v>0</v>
      </c>
      <c r="Y86" s="153" t="str">
        <f>IF(X86&gt;0,IF(Калькуляция!$C$2='Статистическая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86" s="157" t="str">
        <f t="shared" si="45"/>
        <v/>
      </c>
      <c r="AD86" s="152">
        <f t="shared" si="46"/>
        <v>0</v>
      </c>
    </row>
    <row r="87" spans="2:30" x14ac:dyDescent="0.25">
      <c r="B87" s="111"/>
      <c r="C87" s="123"/>
      <c r="D87" s="110"/>
      <c r="E87" s="110"/>
      <c r="F87" s="112"/>
      <c r="G87" s="112"/>
      <c r="H87" s="112"/>
      <c r="I87" s="130">
        <f t="shared" si="32"/>
        <v>0</v>
      </c>
      <c r="J87" s="135"/>
      <c r="K87" s="125">
        <f t="shared" si="33"/>
        <v>0</v>
      </c>
      <c r="L87" s="125">
        <f t="shared" si="34"/>
        <v>0</v>
      </c>
      <c r="M87" s="125">
        <f t="shared" si="35"/>
        <v>0</v>
      </c>
      <c r="N87" s="125">
        <f t="shared" si="36"/>
        <v>0</v>
      </c>
      <c r="O87" s="130">
        <f t="shared" si="37"/>
        <v>0</v>
      </c>
      <c r="P87" s="136">
        <f t="shared" si="38"/>
        <v>0</v>
      </c>
      <c r="Q87" s="134">
        <f t="shared" si="39"/>
        <v>0</v>
      </c>
      <c r="R87" s="134"/>
      <c r="S87" s="125">
        <f t="shared" si="40"/>
        <v>0</v>
      </c>
      <c r="T87" s="125">
        <f t="shared" si="41"/>
        <v>0</v>
      </c>
      <c r="U87" s="125">
        <f>IF(O87&gt;0,SUM('Расчет ФОТ'!O87:R87)*'Расчет ФОТ'!$U$5,0)</f>
        <v>0</v>
      </c>
      <c r="V87" s="129">
        <f t="shared" si="42"/>
        <v>0</v>
      </c>
      <c r="W87" s="125">
        <f t="shared" si="43"/>
        <v>0</v>
      </c>
      <c r="X87" s="137">
        <f t="shared" si="44"/>
        <v>0</v>
      </c>
      <c r="Y87" s="153" t="str">
        <f>IF(X87&gt;0,IF(Калькуляция!$C$2='Статистическая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87" s="157" t="str">
        <f t="shared" si="45"/>
        <v/>
      </c>
      <c r="AD87" s="152">
        <f t="shared" si="46"/>
        <v>0</v>
      </c>
    </row>
    <row r="88" spans="2:30" x14ac:dyDescent="0.25">
      <c r="B88" s="111"/>
      <c r="C88" s="123"/>
      <c r="D88" s="110"/>
      <c r="E88" s="110"/>
      <c r="F88" s="112"/>
      <c r="G88" s="112"/>
      <c r="H88" s="112"/>
      <c r="I88" s="130">
        <f t="shared" si="32"/>
        <v>0</v>
      </c>
      <c r="J88" s="135"/>
      <c r="K88" s="125">
        <f t="shared" si="33"/>
        <v>0</v>
      </c>
      <c r="L88" s="125">
        <f t="shared" si="34"/>
        <v>0</v>
      </c>
      <c r="M88" s="125">
        <f t="shared" si="35"/>
        <v>0</v>
      </c>
      <c r="N88" s="125">
        <f t="shared" si="36"/>
        <v>0</v>
      </c>
      <c r="O88" s="130">
        <f t="shared" si="37"/>
        <v>0</v>
      </c>
      <c r="P88" s="136">
        <f t="shared" si="38"/>
        <v>0</v>
      </c>
      <c r="Q88" s="134">
        <f t="shared" si="39"/>
        <v>0</v>
      </c>
      <c r="R88" s="134"/>
      <c r="S88" s="125">
        <f t="shared" si="40"/>
        <v>0</v>
      </c>
      <c r="T88" s="125">
        <f t="shared" si="41"/>
        <v>0</v>
      </c>
      <c r="U88" s="125">
        <f>IF(O88&gt;0,SUM('Расчет ФОТ'!O88:R88)*'Расчет ФОТ'!$U$5,0)</f>
        <v>0</v>
      </c>
      <c r="V88" s="129">
        <f t="shared" si="42"/>
        <v>0</v>
      </c>
      <c r="W88" s="125">
        <f t="shared" si="43"/>
        <v>0</v>
      </c>
      <c r="X88" s="137">
        <f t="shared" si="44"/>
        <v>0</v>
      </c>
      <c r="Y88" s="153" t="str">
        <f>IF(X88&gt;0,IF(Калькуляция!$C$2='Статистическая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88" s="157" t="str">
        <f t="shared" si="45"/>
        <v/>
      </c>
      <c r="AD88" s="152">
        <f t="shared" si="46"/>
        <v>0</v>
      </c>
    </row>
    <row r="89" spans="2:30" x14ac:dyDescent="0.25">
      <c r="B89" s="111"/>
      <c r="C89" s="123"/>
      <c r="D89" s="110"/>
      <c r="E89" s="110"/>
      <c r="F89" s="112"/>
      <c r="G89" s="112"/>
      <c r="H89" s="112"/>
      <c r="I89" s="130">
        <f t="shared" si="32"/>
        <v>0</v>
      </c>
      <c r="J89" s="135"/>
      <c r="K89" s="125">
        <f t="shared" si="33"/>
        <v>0</v>
      </c>
      <c r="L89" s="125">
        <f t="shared" si="34"/>
        <v>0</v>
      </c>
      <c r="M89" s="125">
        <f t="shared" si="35"/>
        <v>0</v>
      </c>
      <c r="N89" s="125">
        <f t="shared" si="36"/>
        <v>0</v>
      </c>
      <c r="O89" s="130">
        <f t="shared" si="37"/>
        <v>0</v>
      </c>
      <c r="P89" s="136">
        <f t="shared" si="38"/>
        <v>0</v>
      </c>
      <c r="Q89" s="134">
        <f t="shared" si="39"/>
        <v>0</v>
      </c>
      <c r="R89" s="134"/>
      <c r="S89" s="125">
        <f t="shared" si="40"/>
        <v>0</v>
      </c>
      <c r="T89" s="125">
        <f t="shared" si="41"/>
        <v>0</v>
      </c>
      <c r="U89" s="125">
        <f>IF(O89&gt;0,SUM('Расчет ФОТ'!O89:R89)*'Расчет ФОТ'!$U$5,0)</f>
        <v>0</v>
      </c>
      <c r="V89" s="129">
        <f t="shared" si="42"/>
        <v>0</v>
      </c>
      <c r="W89" s="125">
        <f t="shared" si="43"/>
        <v>0</v>
      </c>
      <c r="X89" s="137">
        <f t="shared" si="44"/>
        <v>0</v>
      </c>
      <c r="Y89" s="153" t="str">
        <f>IF(X89&gt;0,IF(Калькуляция!$C$2='Статистическая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89" s="157" t="str">
        <f t="shared" si="45"/>
        <v/>
      </c>
      <c r="AD89" s="152">
        <f t="shared" si="46"/>
        <v>0</v>
      </c>
    </row>
    <row r="90" spans="2:30" x14ac:dyDescent="0.25">
      <c r="B90" s="111"/>
      <c r="C90" s="123"/>
      <c r="D90" s="110"/>
      <c r="E90" s="110"/>
      <c r="F90" s="112"/>
      <c r="G90" s="112"/>
      <c r="H90" s="112"/>
      <c r="I90" s="130">
        <f t="shared" si="32"/>
        <v>0</v>
      </c>
      <c r="J90" s="135"/>
      <c r="K90" s="125">
        <f t="shared" si="33"/>
        <v>0</v>
      </c>
      <c r="L90" s="125">
        <f t="shared" si="34"/>
        <v>0</v>
      </c>
      <c r="M90" s="125">
        <f t="shared" si="35"/>
        <v>0</v>
      </c>
      <c r="N90" s="125">
        <f t="shared" si="36"/>
        <v>0</v>
      </c>
      <c r="O90" s="130">
        <f t="shared" si="37"/>
        <v>0</v>
      </c>
      <c r="P90" s="136">
        <f t="shared" si="38"/>
        <v>0</v>
      </c>
      <c r="Q90" s="134">
        <f t="shared" si="39"/>
        <v>0</v>
      </c>
      <c r="R90" s="134"/>
      <c r="S90" s="125">
        <f t="shared" si="40"/>
        <v>0</v>
      </c>
      <c r="T90" s="125">
        <f t="shared" si="41"/>
        <v>0</v>
      </c>
      <c r="U90" s="125">
        <f>IF(O90&gt;0,SUM('Расчет ФОТ'!O90:R90)*'Расчет ФОТ'!$U$5,0)</f>
        <v>0</v>
      </c>
      <c r="V90" s="129">
        <f t="shared" si="42"/>
        <v>0</v>
      </c>
      <c r="W90" s="125">
        <f t="shared" si="43"/>
        <v>0</v>
      </c>
      <c r="X90" s="137">
        <f t="shared" si="44"/>
        <v>0</v>
      </c>
      <c r="Y90" s="153" t="str">
        <f>IF(X90&gt;0,IF(Калькуляция!$C$2='Статистическая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90" s="157" t="str">
        <f t="shared" si="45"/>
        <v/>
      </c>
      <c r="AD90" s="152">
        <f t="shared" si="46"/>
        <v>0</v>
      </c>
    </row>
    <row r="91" spans="2:30" x14ac:dyDescent="0.25">
      <c r="B91" s="111"/>
      <c r="C91" s="123"/>
      <c r="D91" s="110"/>
      <c r="E91" s="110"/>
      <c r="F91" s="112"/>
      <c r="G91" s="112"/>
      <c r="H91" s="112"/>
      <c r="I91" s="130">
        <f t="shared" si="32"/>
        <v>0</v>
      </c>
      <c r="J91" s="135"/>
      <c r="K91" s="125">
        <f t="shared" si="33"/>
        <v>0</v>
      </c>
      <c r="L91" s="125">
        <f t="shared" si="34"/>
        <v>0</v>
      </c>
      <c r="M91" s="125">
        <f t="shared" si="35"/>
        <v>0</v>
      </c>
      <c r="N91" s="125">
        <f t="shared" si="36"/>
        <v>0</v>
      </c>
      <c r="O91" s="130">
        <f t="shared" si="37"/>
        <v>0</v>
      </c>
      <c r="P91" s="136">
        <f t="shared" si="38"/>
        <v>0</v>
      </c>
      <c r="Q91" s="134">
        <f t="shared" si="39"/>
        <v>0</v>
      </c>
      <c r="R91" s="134"/>
      <c r="S91" s="125">
        <f t="shared" si="40"/>
        <v>0</v>
      </c>
      <c r="T91" s="125">
        <f t="shared" si="41"/>
        <v>0</v>
      </c>
      <c r="U91" s="125">
        <f>IF(O91&gt;0,SUM('Расчет ФОТ'!O91:R91)*'Расчет ФОТ'!$U$5,0)</f>
        <v>0</v>
      </c>
      <c r="V91" s="129">
        <f t="shared" si="42"/>
        <v>0</v>
      </c>
      <c r="W91" s="125">
        <f t="shared" si="43"/>
        <v>0</v>
      </c>
      <c r="X91" s="137">
        <f t="shared" si="44"/>
        <v>0</v>
      </c>
      <c r="Y91" s="153" t="str">
        <f>IF(X91&gt;0,IF(Калькуляция!$C$2='Статистическая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91" s="157" t="str">
        <f t="shared" si="45"/>
        <v/>
      </c>
      <c r="AD91" s="152">
        <f t="shared" si="46"/>
        <v>0</v>
      </c>
    </row>
    <row r="92" spans="2:30" x14ac:dyDescent="0.25">
      <c r="B92" s="111"/>
      <c r="C92" s="123"/>
      <c r="D92" s="110"/>
      <c r="E92" s="110"/>
      <c r="F92" s="112"/>
      <c r="G92" s="112"/>
      <c r="H92" s="112"/>
      <c r="I92" s="130">
        <f t="shared" si="32"/>
        <v>0</v>
      </c>
      <c r="J92" s="135"/>
      <c r="K92" s="125">
        <f t="shared" si="33"/>
        <v>0</v>
      </c>
      <c r="L92" s="125">
        <f t="shared" si="34"/>
        <v>0</v>
      </c>
      <c r="M92" s="125">
        <f t="shared" si="35"/>
        <v>0</v>
      </c>
      <c r="N92" s="125">
        <f t="shared" si="36"/>
        <v>0</v>
      </c>
      <c r="O92" s="130">
        <f t="shared" si="37"/>
        <v>0</v>
      </c>
      <c r="P92" s="136">
        <f t="shared" si="38"/>
        <v>0</v>
      </c>
      <c r="Q92" s="134">
        <f t="shared" si="39"/>
        <v>0</v>
      </c>
      <c r="R92" s="134"/>
      <c r="S92" s="125">
        <f t="shared" si="40"/>
        <v>0</v>
      </c>
      <c r="T92" s="125">
        <f t="shared" si="41"/>
        <v>0</v>
      </c>
      <c r="U92" s="125">
        <f>IF(O92&gt;0,SUM('Расчет ФОТ'!O92:R92)*'Расчет ФОТ'!$U$5,0)</f>
        <v>0</v>
      </c>
      <c r="V92" s="129">
        <f t="shared" si="42"/>
        <v>0</v>
      </c>
      <c r="W92" s="125">
        <f t="shared" si="43"/>
        <v>0</v>
      </c>
      <c r="X92" s="137">
        <f t="shared" si="44"/>
        <v>0</v>
      </c>
      <c r="Y92" s="153" t="str">
        <f>IF(X92&gt;0,IF(Калькуляция!$C$2='Статистическая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92" s="157" t="str">
        <f t="shared" si="45"/>
        <v/>
      </c>
      <c r="AD92" s="152">
        <f t="shared" si="46"/>
        <v>0</v>
      </c>
    </row>
    <row r="93" spans="2:30" x14ac:dyDescent="0.25">
      <c r="B93" s="111"/>
      <c r="C93" s="123"/>
      <c r="D93" s="110"/>
      <c r="E93" s="110"/>
      <c r="F93" s="112"/>
      <c r="G93" s="112"/>
      <c r="H93" s="112"/>
      <c r="I93" s="130">
        <f t="shared" si="32"/>
        <v>0</v>
      </c>
      <c r="J93" s="135"/>
      <c r="K93" s="125">
        <f t="shared" si="33"/>
        <v>0</v>
      </c>
      <c r="L93" s="125">
        <f t="shared" si="34"/>
        <v>0</v>
      </c>
      <c r="M93" s="125">
        <f t="shared" si="35"/>
        <v>0</v>
      </c>
      <c r="N93" s="125">
        <f t="shared" si="36"/>
        <v>0</v>
      </c>
      <c r="O93" s="130">
        <f t="shared" si="37"/>
        <v>0</v>
      </c>
      <c r="P93" s="136">
        <f t="shared" si="38"/>
        <v>0</v>
      </c>
      <c r="Q93" s="134">
        <f t="shared" si="39"/>
        <v>0</v>
      </c>
      <c r="R93" s="134"/>
      <c r="S93" s="125">
        <f t="shared" si="40"/>
        <v>0</v>
      </c>
      <c r="T93" s="125">
        <f t="shared" si="41"/>
        <v>0</v>
      </c>
      <c r="U93" s="125">
        <f>IF(O93&gt;0,SUM('Расчет ФОТ'!O93:R93)*'Расчет ФОТ'!$U$5,0)</f>
        <v>0</v>
      </c>
      <c r="V93" s="129">
        <f t="shared" si="42"/>
        <v>0</v>
      </c>
      <c r="W93" s="125">
        <f t="shared" si="43"/>
        <v>0</v>
      </c>
      <c r="X93" s="137">
        <f t="shared" si="44"/>
        <v>0</v>
      </c>
      <c r="Y93" s="153" t="str">
        <f>IF(X93&gt;0,IF(Калькуляция!$C$2='Статистическая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93" s="157" t="str">
        <f t="shared" si="45"/>
        <v/>
      </c>
      <c r="AD93" s="152">
        <f t="shared" si="46"/>
        <v>0</v>
      </c>
    </row>
    <row r="94" spans="2:30" x14ac:dyDescent="0.25">
      <c r="B94" s="111"/>
      <c r="C94" s="123"/>
      <c r="D94" s="110"/>
      <c r="E94" s="110"/>
      <c r="F94" s="112"/>
      <c r="G94" s="112"/>
      <c r="H94" s="112"/>
      <c r="I94" s="130">
        <f t="shared" si="32"/>
        <v>0</v>
      </c>
      <c r="J94" s="135"/>
      <c r="K94" s="125">
        <f t="shared" si="33"/>
        <v>0</v>
      </c>
      <c r="L94" s="125">
        <f t="shared" si="34"/>
        <v>0</v>
      </c>
      <c r="M94" s="125">
        <f t="shared" si="35"/>
        <v>0</v>
      </c>
      <c r="N94" s="125">
        <f t="shared" si="36"/>
        <v>0</v>
      </c>
      <c r="O94" s="130">
        <f t="shared" si="37"/>
        <v>0</v>
      </c>
      <c r="P94" s="136">
        <f t="shared" si="38"/>
        <v>0</v>
      </c>
      <c r="Q94" s="134">
        <f t="shared" si="39"/>
        <v>0</v>
      </c>
      <c r="R94" s="134"/>
      <c r="S94" s="125">
        <f t="shared" si="40"/>
        <v>0</v>
      </c>
      <c r="T94" s="125">
        <f t="shared" si="41"/>
        <v>0</v>
      </c>
      <c r="U94" s="125">
        <f>IF(O94&gt;0,SUM('Расчет ФОТ'!O94:R94)*'Расчет ФОТ'!$U$5,0)</f>
        <v>0</v>
      </c>
      <c r="V94" s="129">
        <f t="shared" si="42"/>
        <v>0</v>
      </c>
      <c r="W94" s="125">
        <f t="shared" si="43"/>
        <v>0</v>
      </c>
      <c r="X94" s="137">
        <f t="shared" si="44"/>
        <v>0</v>
      </c>
      <c r="Y94" s="153" t="str">
        <f>IF(X94&gt;0,IF(Калькуляция!$C$2='Статистическая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94" s="157" t="str">
        <f t="shared" si="45"/>
        <v/>
      </c>
      <c r="AD94" s="152">
        <f t="shared" si="46"/>
        <v>0</v>
      </c>
    </row>
    <row r="95" spans="2:30" x14ac:dyDescent="0.25">
      <c r="B95" s="111"/>
      <c r="C95" s="123"/>
      <c r="D95" s="110"/>
      <c r="E95" s="110"/>
      <c r="F95" s="112"/>
      <c r="G95" s="112"/>
      <c r="H95" s="112"/>
      <c r="I95" s="130">
        <f t="shared" si="32"/>
        <v>0</v>
      </c>
      <c r="J95" s="135"/>
      <c r="K95" s="125">
        <f t="shared" si="33"/>
        <v>0</v>
      </c>
      <c r="L95" s="125">
        <f t="shared" si="34"/>
        <v>0</v>
      </c>
      <c r="M95" s="125">
        <f t="shared" si="35"/>
        <v>0</v>
      </c>
      <c r="N95" s="125">
        <f t="shared" si="36"/>
        <v>0</v>
      </c>
      <c r="O95" s="130">
        <f t="shared" si="37"/>
        <v>0</v>
      </c>
      <c r="P95" s="136">
        <f t="shared" si="38"/>
        <v>0</v>
      </c>
      <c r="Q95" s="134">
        <f t="shared" si="39"/>
        <v>0</v>
      </c>
      <c r="R95" s="134"/>
      <c r="S95" s="125">
        <f t="shared" si="40"/>
        <v>0</v>
      </c>
      <c r="T95" s="125">
        <f t="shared" si="41"/>
        <v>0</v>
      </c>
      <c r="U95" s="125">
        <f>IF(O95&gt;0,SUM('Расчет ФОТ'!O95:R95)*'Расчет ФОТ'!$U$5,0)</f>
        <v>0</v>
      </c>
      <c r="V95" s="129">
        <f t="shared" si="42"/>
        <v>0</v>
      </c>
      <c r="W95" s="125">
        <f t="shared" si="43"/>
        <v>0</v>
      </c>
      <c r="X95" s="137">
        <f t="shared" si="44"/>
        <v>0</v>
      </c>
      <c r="Y95" s="153" t="str">
        <f>IF(X95&gt;0,IF(Калькуляция!$C$2='Статистическая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95" s="157" t="str">
        <f t="shared" si="45"/>
        <v/>
      </c>
      <c r="AD95" s="152">
        <f t="shared" si="46"/>
        <v>0</v>
      </c>
    </row>
    <row r="96" spans="2:30" x14ac:dyDescent="0.25">
      <c r="B96" s="111"/>
      <c r="C96" s="123"/>
      <c r="D96" s="110"/>
      <c r="E96" s="110"/>
      <c r="F96" s="112"/>
      <c r="G96" s="112"/>
      <c r="H96" s="112"/>
      <c r="I96" s="130">
        <f t="shared" si="32"/>
        <v>0</v>
      </c>
      <c r="J96" s="135"/>
      <c r="K96" s="125">
        <f t="shared" si="33"/>
        <v>0</v>
      </c>
      <c r="L96" s="125">
        <f t="shared" si="34"/>
        <v>0</v>
      </c>
      <c r="M96" s="125">
        <f t="shared" si="35"/>
        <v>0</v>
      </c>
      <c r="N96" s="125">
        <f t="shared" si="36"/>
        <v>0</v>
      </c>
      <c r="O96" s="130">
        <f t="shared" si="37"/>
        <v>0</v>
      </c>
      <c r="P96" s="136">
        <f t="shared" si="38"/>
        <v>0</v>
      </c>
      <c r="Q96" s="134">
        <f t="shared" si="39"/>
        <v>0</v>
      </c>
      <c r="R96" s="134"/>
      <c r="S96" s="125">
        <f t="shared" si="40"/>
        <v>0</v>
      </c>
      <c r="T96" s="125">
        <f t="shared" si="41"/>
        <v>0</v>
      </c>
      <c r="U96" s="125">
        <f>IF(O96&gt;0,SUM('Расчет ФОТ'!O96:R96)*'Расчет ФОТ'!$U$5,0)</f>
        <v>0</v>
      </c>
      <c r="V96" s="129">
        <f t="shared" si="42"/>
        <v>0</v>
      </c>
      <c r="W96" s="125">
        <f t="shared" si="43"/>
        <v>0</v>
      </c>
      <c r="X96" s="137">
        <f t="shared" si="44"/>
        <v>0</v>
      </c>
      <c r="Y96" s="153" t="str">
        <f>IF(X96&gt;0,IF(Калькуляция!$C$2='Статистическая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96" s="157" t="str">
        <f t="shared" si="45"/>
        <v/>
      </c>
      <c r="AD96" s="152">
        <f t="shared" si="46"/>
        <v>0</v>
      </c>
    </row>
    <row r="97" spans="2:30" x14ac:dyDescent="0.25">
      <c r="B97" s="111"/>
      <c r="C97" s="123"/>
      <c r="D97" s="110"/>
      <c r="E97" s="110"/>
      <c r="F97" s="112"/>
      <c r="G97" s="112"/>
      <c r="H97" s="112"/>
      <c r="I97" s="130">
        <f t="shared" si="32"/>
        <v>0</v>
      </c>
      <c r="J97" s="135"/>
      <c r="K97" s="125">
        <f t="shared" si="33"/>
        <v>0</v>
      </c>
      <c r="L97" s="125">
        <f t="shared" si="34"/>
        <v>0</v>
      </c>
      <c r="M97" s="125">
        <f t="shared" si="35"/>
        <v>0</v>
      </c>
      <c r="N97" s="125">
        <f t="shared" si="36"/>
        <v>0</v>
      </c>
      <c r="O97" s="130">
        <f t="shared" si="37"/>
        <v>0</v>
      </c>
      <c r="P97" s="136">
        <f t="shared" si="38"/>
        <v>0</v>
      </c>
      <c r="Q97" s="134">
        <f t="shared" si="39"/>
        <v>0</v>
      </c>
      <c r="R97" s="134"/>
      <c r="S97" s="125">
        <f t="shared" si="40"/>
        <v>0</v>
      </c>
      <c r="T97" s="125">
        <f t="shared" si="41"/>
        <v>0</v>
      </c>
      <c r="U97" s="125">
        <f>IF(O97&gt;0,SUM('Расчет ФОТ'!O97:R97)*'Расчет ФОТ'!$U$5,0)</f>
        <v>0</v>
      </c>
      <c r="V97" s="129">
        <f t="shared" si="42"/>
        <v>0</v>
      </c>
      <c r="W97" s="125">
        <f t="shared" si="43"/>
        <v>0</v>
      </c>
      <c r="X97" s="137">
        <f t="shared" si="44"/>
        <v>0</v>
      </c>
      <c r="Y97" s="153" t="str">
        <f>IF(X97&gt;0,IF(Калькуляция!$C$2='Статистическая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97" s="157" t="str">
        <f t="shared" si="45"/>
        <v/>
      </c>
      <c r="AD97" s="152">
        <f t="shared" si="46"/>
        <v>0</v>
      </c>
    </row>
    <row r="98" spans="2:30" x14ac:dyDescent="0.25">
      <c r="B98" s="111"/>
      <c r="C98" s="123"/>
      <c r="D98" s="110"/>
      <c r="E98" s="110"/>
      <c r="F98" s="112"/>
      <c r="G98" s="112"/>
      <c r="H98" s="112"/>
      <c r="I98" s="130">
        <f t="shared" si="32"/>
        <v>0</v>
      </c>
      <c r="J98" s="135"/>
      <c r="K98" s="125">
        <f t="shared" si="33"/>
        <v>0</v>
      </c>
      <c r="L98" s="125">
        <f t="shared" si="34"/>
        <v>0</v>
      </c>
      <c r="M98" s="125">
        <f t="shared" si="35"/>
        <v>0</v>
      </c>
      <c r="N98" s="125">
        <f t="shared" si="36"/>
        <v>0</v>
      </c>
      <c r="O98" s="130">
        <f t="shared" si="37"/>
        <v>0</v>
      </c>
      <c r="P98" s="136">
        <f t="shared" si="38"/>
        <v>0</v>
      </c>
      <c r="Q98" s="134">
        <f t="shared" si="39"/>
        <v>0</v>
      </c>
      <c r="R98" s="134"/>
      <c r="S98" s="125">
        <f t="shared" si="40"/>
        <v>0</v>
      </c>
      <c r="T98" s="125">
        <f t="shared" si="41"/>
        <v>0</v>
      </c>
      <c r="U98" s="125">
        <f>IF(O98&gt;0,SUM('Расчет ФОТ'!O98:R98)*'Расчет ФОТ'!$U$5,0)</f>
        <v>0</v>
      </c>
      <c r="V98" s="129">
        <f t="shared" si="42"/>
        <v>0</v>
      </c>
      <c r="W98" s="125">
        <f t="shared" si="43"/>
        <v>0</v>
      </c>
      <c r="X98" s="137">
        <f t="shared" si="44"/>
        <v>0</v>
      </c>
      <c r="Y98" s="153" t="str">
        <f>IF(X98&gt;0,IF(Калькуляция!$C$2='Статистическая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98" s="157" t="str">
        <f t="shared" si="45"/>
        <v/>
      </c>
      <c r="AD98" s="152">
        <f t="shared" si="46"/>
        <v>0</v>
      </c>
    </row>
    <row r="99" spans="2:30" x14ac:dyDescent="0.25">
      <c r="B99" s="111"/>
      <c r="C99" s="123"/>
      <c r="D99" s="110"/>
      <c r="E99" s="110"/>
      <c r="F99" s="112"/>
      <c r="G99" s="112"/>
      <c r="H99" s="112"/>
      <c r="I99" s="130">
        <f t="shared" si="32"/>
        <v>0</v>
      </c>
      <c r="J99" s="135"/>
      <c r="K99" s="125">
        <f t="shared" si="33"/>
        <v>0</v>
      </c>
      <c r="L99" s="125">
        <f t="shared" si="34"/>
        <v>0</v>
      </c>
      <c r="M99" s="125">
        <f t="shared" si="35"/>
        <v>0</v>
      </c>
      <c r="N99" s="125">
        <f t="shared" si="36"/>
        <v>0</v>
      </c>
      <c r="O99" s="130">
        <f t="shared" si="37"/>
        <v>0</v>
      </c>
      <c r="P99" s="136">
        <f t="shared" si="38"/>
        <v>0</v>
      </c>
      <c r="Q99" s="134">
        <f t="shared" si="39"/>
        <v>0</v>
      </c>
      <c r="R99" s="134"/>
      <c r="S99" s="125">
        <f t="shared" si="40"/>
        <v>0</v>
      </c>
      <c r="T99" s="125">
        <f t="shared" si="41"/>
        <v>0</v>
      </c>
      <c r="U99" s="125">
        <f>IF(O99&gt;0,SUM('Расчет ФОТ'!O99:R99)*'Расчет ФОТ'!$U$5,0)</f>
        <v>0</v>
      </c>
      <c r="V99" s="129">
        <f t="shared" si="42"/>
        <v>0</v>
      </c>
      <c r="W99" s="125">
        <f t="shared" si="43"/>
        <v>0</v>
      </c>
      <c r="X99" s="137">
        <f t="shared" si="44"/>
        <v>0</v>
      </c>
      <c r="Y99" s="153" t="str">
        <f>IF(X99&gt;0,IF(Калькуляция!$C$2='Статистическая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99" s="157" t="str">
        <f t="shared" si="45"/>
        <v/>
      </c>
      <c r="AD99" s="152">
        <f t="shared" si="46"/>
        <v>0</v>
      </c>
    </row>
    <row r="100" spans="2:30" x14ac:dyDescent="0.25">
      <c r="B100" s="111"/>
      <c r="C100" s="123"/>
      <c r="D100" s="110"/>
      <c r="E100" s="110"/>
      <c r="F100" s="112"/>
      <c r="G100" s="112"/>
      <c r="H100" s="112"/>
      <c r="I100" s="130">
        <f t="shared" si="32"/>
        <v>0</v>
      </c>
      <c r="J100" s="135"/>
      <c r="K100" s="125">
        <f t="shared" si="33"/>
        <v>0</v>
      </c>
      <c r="L100" s="125">
        <f t="shared" si="34"/>
        <v>0</v>
      </c>
      <c r="M100" s="125">
        <f t="shared" si="35"/>
        <v>0</v>
      </c>
      <c r="N100" s="125">
        <f t="shared" si="36"/>
        <v>0</v>
      </c>
      <c r="O100" s="130">
        <f t="shared" si="37"/>
        <v>0</v>
      </c>
      <c r="P100" s="136">
        <f t="shared" si="38"/>
        <v>0</v>
      </c>
      <c r="Q100" s="134">
        <f t="shared" si="39"/>
        <v>0</v>
      </c>
      <c r="R100" s="134"/>
      <c r="S100" s="125">
        <f t="shared" si="40"/>
        <v>0</v>
      </c>
      <c r="T100" s="125">
        <f t="shared" si="41"/>
        <v>0</v>
      </c>
      <c r="U100" s="125">
        <f>IF(O100&gt;0,SUM('Расчет ФОТ'!O100:R100)*'Расчет ФОТ'!$U$5,0)</f>
        <v>0</v>
      </c>
      <c r="V100" s="129">
        <f t="shared" si="42"/>
        <v>0</v>
      </c>
      <c r="W100" s="125">
        <f t="shared" si="43"/>
        <v>0</v>
      </c>
      <c r="X100" s="137">
        <f t="shared" si="44"/>
        <v>0</v>
      </c>
      <c r="Y100" s="153" t="str">
        <f>IF(X100&gt;0,IF(Калькуляция!$C$2='Статистическая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100" s="157" t="str">
        <f t="shared" si="45"/>
        <v/>
      </c>
      <c r="AD100" s="152">
        <f t="shared" si="46"/>
        <v>0</v>
      </c>
    </row>
    <row r="101" spans="2:30" x14ac:dyDescent="0.25">
      <c r="B101" s="111"/>
      <c r="C101" s="123"/>
      <c r="D101" s="110"/>
      <c r="E101" s="110"/>
      <c r="F101" s="112"/>
      <c r="G101" s="112"/>
      <c r="H101" s="112"/>
      <c r="I101" s="130">
        <f t="shared" si="32"/>
        <v>0</v>
      </c>
      <c r="J101" s="135"/>
      <c r="K101" s="125">
        <f t="shared" si="33"/>
        <v>0</v>
      </c>
      <c r="L101" s="125">
        <f t="shared" si="34"/>
        <v>0</v>
      </c>
      <c r="M101" s="125">
        <f t="shared" si="35"/>
        <v>0</v>
      </c>
      <c r="N101" s="125">
        <f t="shared" si="36"/>
        <v>0</v>
      </c>
      <c r="O101" s="130">
        <f t="shared" si="37"/>
        <v>0</v>
      </c>
      <c r="P101" s="136">
        <f t="shared" si="38"/>
        <v>0</v>
      </c>
      <c r="Q101" s="134">
        <f t="shared" si="39"/>
        <v>0</v>
      </c>
      <c r="R101" s="134"/>
      <c r="S101" s="125">
        <f t="shared" si="40"/>
        <v>0</v>
      </c>
      <c r="T101" s="125">
        <f t="shared" si="41"/>
        <v>0</v>
      </c>
      <c r="U101" s="125">
        <f>IF(O101&gt;0,SUM('Расчет ФОТ'!O101:R101)*'Расчет ФОТ'!$U$5,0)</f>
        <v>0</v>
      </c>
      <c r="V101" s="129">
        <f t="shared" si="42"/>
        <v>0</v>
      </c>
      <c r="W101" s="125">
        <f t="shared" si="43"/>
        <v>0</v>
      </c>
      <c r="X101" s="137">
        <f t="shared" si="44"/>
        <v>0</v>
      </c>
      <c r="Y101" s="153" t="str">
        <f>IF(X101&gt;0,IF(Калькуляция!$C$2='Статистическая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101" s="157" t="str">
        <f t="shared" si="45"/>
        <v/>
      </c>
      <c r="AD101" s="152">
        <f t="shared" si="46"/>
        <v>0</v>
      </c>
    </row>
    <row r="102" spans="2:30" x14ac:dyDescent="0.25">
      <c r="B102" s="111"/>
      <c r="C102" s="123"/>
      <c r="D102" s="110"/>
      <c r="E102" s="110"/>
      <c r="F102" s="112"/>
      <c r="G102" s="112"/>
      <c r="H102" s="112"/>
      <c r="I102" s="130">
        <f t="shared" si="32"/>
        <v>0</v>
      </c>
      <c r="J102" s="135"/>
      <c r="K102" s="125">
        <f t="shared" si="33"/>
        <v>0</v>
      </c>
      <c r="L102" s="125">
        <f t="shared" si="34"/>
        <v>0</v>
      </c>
      <c r="M102" s="125">
        <f t="shared" si="35"/>
        <v>0</v>
      </c>
      <c r="N102" s="125">
        <f t="shared" si="36"/>
        <v>0</v>
      </c>
      <c r="O102" s="130">
        <f t="shared" si="37"/>
        <v>0</v>
      </c>
      <c r="P102" s="136">
        <f t="shared" si="38"/>
        <v>0</v>
      </c>
      <c r="Q102" s="134">
        <f t="shared" si="39"/>
        <v>0</v>
      </c>
      <c r="R102" s="134"/>
      <c r="S102" s="125">
        <f t="shared" si="40"/>
        <v>0</v>
      </c>
      <c r="T102" s="125">
        <f t="shared" si="41"/>
        <v>0</v>
      </c>
      <c r="U102" s="125">
        <f>IF(O102&gt;0,SUM('Расчет ФОТ'!O102:R102)*'Расчет ФОТ'!$U$5,0)</f>
        <v>0</v>
      </c>
      <c r="V102" s="129">
        <f t="shared" si="42"/>
        <v>0</v>
      </c>
      <c r="W102" s="125">
        <f t="shared" si="43"/>
        <v>0</v>
      </c>
      <c r="X102" s="137">
        <f t="shared" si="44"/>
        <v>0</v>
      </c>
      <c r="Y102" s="153" t="str">
        <f>IF(X102&gt;0,IF(Калькуляция!$C$2='Статистическая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102" s="157" t="str">
        <f t="shared" si="45"/>
        <v/>
      </c>
      <c r="AD102" s="152">
        <f t="shared" si="46"/>
        <v>0</v>
      </c>
    </row>
    <row r="103" spans="2:30" x14ac:dyDescent="0.25">
      <c r="B103" s="111"/>
      <c r="C103" s="123"/>
      <c r="D103" s="110"/>
      <c r="E103" s="110"/>
      <c r="F103" s="112"/>
      <c r="G103" s="112"/>
      <c r="H103" s="112"/>
      <c r="I103" s="130">
        <f t="shared" si="32"/>
        <v>0</v>
      </c>
      <c r="J103" s="135"/>
      <c r="K103" s="125">
        <f t="shared" si="33"/>
        <v>0</v>
      </c>
      <c r="L103" s="125">
        <f t="shared" si="34"/>
        <v>0</v>
      </c>
      <c r="M103" s="125">
        <f t="shared" si="35"/>
        <v>0</v>
      </c>
      <c r="N103" s="125">
        <f t="shared" si="36"/>
        <v>0</v>
      </c>
      <c r="O103" s="130">
        <f t="shared" si="37"/>
        <v>0</v>
      </c>
      <c r="P103" s="136">
        <f t="shared" si="38"/>
        <v>0</v>
      </c>
      <c r="Q103" s="134">
        <f t="shared" si="39"/>
        <v>0</v>
      </c>
      <c r="R103" s="134"/>
      <c r="S103" s="125">
        <f t="shared" si="40"/>
        <v>0</v>
      </c>
      <c r="T103" s="125">
        <f t="shared" si="41"/>
        <v>0</v>
      </c>
      <c r="U103" s="125">
        <f>IF(O103&gt;0,SUM('Расчет ФОТ'!O103:R103)*'Расчет ФОТ'!$U$5,0)</f>
        <v>0</v>
      </c>
      <c r="V103" s="129">
        <f t="shared" si="42"/>
        <v>0</v>
      </c>
      <c r="W103" s="125">
        <f t="shared" si="43"/>
        <v>0</v>
      </c>
      <c r="X103" s="137">
        <f t="shared" si="44"/>
        <v>0</v>
      </c>
      <c r="Y103" s="153" t="str">
        <f>IF(X103&gt;0,IF(Калькуляция!$C$2='Статистическая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103" s="157" t="str">
        <f t="shared" si="45"/>
        <v/>
      </c>
      <c r="AD103" s="152">
        <f t="shared" si="46"/>
        <v>0</v>
      </c>
    </row>
    <row r="104" spans="2:30" x14ac:dyDescent="0.25">
      <c r="B104" s="111"/>
      <c r="C104" s="123"/>
      <c r="D104" s="110"/>
      <c r="E104" s="110"/>
      <c r="F104" s="112"/>
      <c r="G104" s="112"/>
      <c r="H104" s="112"/>
      <c r="I104" s="130">
        <f t="shared" si="32"/>
        <v>0</v>
      </c>
      <c r="J104" s="135"/>
      <c r="K104" s="125">
        <f t="shared" si="33"/>
        <v>0</v>
      </c>
      <c r="L104" s="125">
        <f t="shared" si="34"/>
        <v>0</v>
      </c>
      <c r="M104" s="125">
        <f t="shared" si="35"/>
        <v>0</v>
      </c>
      <c r="N104" s="125">
        <f t="shared" si="36"/>
        <v>0</v>
      </c>
      <c r="O104" s="130">
        <f t="shared" si="37"/>
        <v>0</v>
      </c>
      <c r="P104" s="136">
        <f t="shared" si="38"/>
        <v>0</v>
      </c>
      <c r="Q104" s="134">
        <f t="shared" si="39"/>
        <v>0</v>
      </c>
      <c r="R104" s="134"/>
      <c r="S104" s="125">
        <f t="shared" si="40"/>
        <v>0</v>
      </c>
      <c r="T104" s="125">
        <f t="shared" si="41"/>
        <v>0</v>
      </c>
      <c r="U104" s="125">
        <f>IF(O104&gt;0,SUM('Расчет ФОТ'!O104:R104)*'Расчет ФОТ'!$U$5,0)</f>
        <v>0</v>
      </c>
      <c r="V104" s="129">
        <f t="shared" si="42"/>
        <v>0</v>
      </c>
      <c r="W104" s="125">
        <f t="shared" si="43"/>
        <v>0</v>
      </c>
      <c r="X104" s="137">
        <f t="shared" si="44"/>
        <v>0</v>
      </c>
      <c r="Y104" s="153" t="str">
        <f>IF(X104&gt;0,IF(Калькуляция!$C$2='Статистическая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104" s="157" t="str">
        <f t="shared" si="45"/>
        <v/>
      </c>
      <c r="AD104" s="152">
        <f t="shared" si="46"/>
        <v>0</v>
      </c>
    </row>
    <row r="105" spans="2:30" x14ac:dyDescent="0.25">
      <c r="B105" s="111"/>
      <c r="C105" s="123"/>
      <c r="D105" s="110"/>
      <c r="E105" s="110"/>
      <c r="F105" s="112"/>
      <c r="G105" s="112"/>
      <c r="H105" s="112"/>
      <c r="I105" s="130">
        <f t="shared" si="32"/>
        <v>0</v>
      </c>
      <c r="J105" s="135"/>
      <c r="K105" s="125">
        <f t="shared" si="33"/>
        <v>0</v>
      </c>
      <c r="L105" s="125">
        <f t="shared" si="34"/>
        <v>0</v>
      </c>
      <c r="M105" s="125">
        <f t="shared" si="35"/>
        <v>0</v>
      </c>
      <c r="N105" s="125">
        <f t="shared" si="36"/>
        <v>0</v>
      </c>
      <c r="O105" s="130">
        <f t="shared" si="37"/>
        <v>0</v>
      </c>
      <c r="P105" s="136">
        <f t="shared" si="38"/>
        <v>0</v>
      </c>
      <c r="Q105" s="134">
        <f t="shared" si="39"/>
        <v>0</v>
      </c>
      <c r="R105" s="134"/>
      <c r="S105" s="125">
        <f t="shared" si="40"/>
        <v>0</v>
      </c>
      <c r="T105" s="125">
        <f t="shared" si="41"/>
        <v>0</v>
      </c>
      <c r="U105" s="125">
        <f>IF(O105&gt;0,SUM('Расчет ФОТ'!O105:R105)*'Расчет ФОТ'!$U$5,0)</f>
        <v>0</v>
      </c>
      <c r="V105" s="129">
        <f t="shared" si="42"/>
        <v>0</v>
      </c>
      <c r="W105" s="125">
        <f t="shared" si="43"/>
        <v>0</v>
      </c>
      <c r="X105" s="137">
        <f t="shared" si="44"/>
        <v>0</v>
      </c>
      <c r="Y105" s="153" t="str">
        <f>IF(X105&gt;0,IF(Калькуляция!$C$2='Статистическая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105" s="157" t="str">
        <f t="shared" si="45"/>
        <v/>
      </c>
      <c r="AD105" s="152">
        <f t="shared" si="46"/>
        <v>0</v>
      </c>
    </row>
    <row r="106" spans="2:30" x14ac:dyDescent="0.25">
      <c r="B106" s="111"/>
      <c r="C106" s="123"/>
      <c r="D106" s="110"/>
      <c r="E106" s="110"/>
      <c r="F106" s="112"/>
      <c r="G106" s="112"/>
      <c r="H106" s="112"/>
      <c r="I106" s="130">
        <f t="shared" si="32"/>
        <v>0</v>
      </c>
      <c r="J106" s="135"/>
      <c r="K106" s="125">
        <f t="shared" si="33"/>
        <v>0</v>
      </c>
      <c r="L106" s="125">
        <f t="shared" si="34"/>
        <v>0</v>
      </c>
      <c r="M106" s="125">
        <f t="shared" si="35"/>
        <v>0</v>
      </c>
      <c r="N106" s="125">
        <f t="shared" si="36"/>
        <v>0</v>
      </c>
      <c r="O106" s="130">
        <f t="shared" si="37"/>
        <v>0</v>
      </c>
      <c r="P106" s="136">
        <f t="shared" si="38"/>
        <v>0</v>
      </c>
      <c r="Q106" s="134">
        <f t="shared" si="39"/>
        <v>0</v>
      </c>
      <c r="R106" s="134"/>
      <c r="S106" s="125">
        <f t="shared" si="40"/>
        <v>0</v>
      </c>
      <c r="T106" s="125">
        <f t="shared" si="41"/>
        <v>0</v>
      </c>
      <c r="U106" s="125">
        <f>IF(O106&gt;0,SUM('Расчет ФОТ'!O106:R106)*'Расчет ФОТ'!$U$5,0)</f>
        <v>0</v>
      </c>
      <c r="V106" s="129">
        <f t="shared" si="42"/>
        <v>0</v>
      </c>
      <c r="W106" s="125">
        <f t="shared" si="43"/>
        <v>0</v>
      </c>
      <c r="X106" s="137">
        <f t="shared" si="44"/>
        <v>0</v>
      </c>
      <c r="Y106" s="153" t="str">
        <f>IF(X106&gt;0,IF(Калькуляция!$C$2='Статистическая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106" s="157" t="str">
        <f t="shared" si="45"/>
        <v/>
      </c>
      <c r="AD106" s="152">
        <f t="shared" si="46"/>
        <v>0</v>
      </c>
    </row>
    <row r="107" spans="2:30" x14ac:dyDescent="0.25">
      <c r="B107" s="111"/>
      <c r="C107" s="123"/>
      <c r="D107" s="110"/>
      <c r="E107" s="110"/>
      <c r="F107" s="112"/>
      <c r="G107" s="112"/>
      <c r="H107" s="112"/>
      <c r="I107" s="130">
        <f t="shared" si="32"/>
        <v>0</v>
      </c>
      <c r="J107" s="135"/>
      <c r="K107" s="125">
        <f t="shared" si="33"/>
        <v>0</v>
      </c>
      <c r="L107" s="125">
        <f t="shared" si="34"/>
        <v>0</v>
      </c>
      <c r="M107" s="125">
        <f t="shared" si="35"/>
        <v>0</v>
      </c>
      <c r="N107" s="125">
        <f t="shared" si="36"/>
        <v>0</v>
      </c>
      <c r="O107" s="130">
        <f t="shared" si="37"/>
        <v>0</v>
      </c>
      <c r="P107" s="136">
        <f t="shared" si="38"/>
        <v>0</v>
      </c>
      <c r="Q107" s="134">
        <f t="shared" si="39"/>
        <v>0</v>
      </c>
      <c r="R107" s="134"/>
      <c r="S107" s="125">
        <f t="shared" si="40"/>
        <v>0</v>
      </c>
      <c r="T107" s="125">
        <f t="shared" si="41"/>
        <v>0</v>
      </c>
      <c r="U107" s="125">
        <f>IF(O107&gt;0,SUM('Расчет ФОТ'!O107:R107)*'Расчет ФОТ'!$U$5,0)</f>
        <v>0</v>
      </c>
      <c r="V107" s="129">
        <f t="shared" si="42"/>
        <v>0</v>
      </c>
      <c r="W107" s="125">
        <f t="shared" si="43"/>
        <v>0</v>
      </c>
      <c r="X107" s="137">
        <f t="shared" si="44"/>
        <v>0</v>
      </c>
      <c r="Y107" s="153" t="str">
        <f>IF(X107&gt;0,IF(Калькуляция!$C$2='Статистическая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107" s="157" t="str">
        <f t="shared" si="45"/>
        <v/>
      </c>
      <c r="AD107" s="152">
        <f t="shared" si="46"/>
        <v>0</v>
      </c>
    </row>
    <row r="108" spans="2:30" x14ac:dyDescent="0.25">
      <c r="B108" s="111"/>
      <c r="C108" s="123"/>
      <c r="D108" s="110"/>
      <c r="E108" s="110"/>
      <c r="F108" s="112"/>
      <c r="G108" s="112"/>
      <c r="H108" s="112"/>
      <c r="I108" s="130">
        <f t="shared" si="32"/>
        <v>0</v>
      </c>
      <c r="J108" s="135"/>
      <c r="K108" s="125">
        <f t="shared" si="33"/>
        <v>0</v>
      </c>
      <c r="L108" s="125">
        <f t="shared" si="34"/>
        <v>0</v>
      </c>
      <c r="M108" s="125">
        <f t="shared" si="35"/>
        <v>0</v>
      </c>
      <c r="N108" s="125">
        <f t="shared" si="36"/>
        <v>0</v>
      </c>
      <c r="O108" s="130">
        <f t="shared" si="37"/>
        <v>0</v>
      </c>
      <c r="P108" s="136">
        <f t="shared" si="38"/>
        <v>0</v>
      </c>
      <c r="Q108" s="134">
        <f t="shared" si="39"/>
        <v>0</v>
      </c>
      <c r="R108" s="134"/>
      <c r="S108" s="125">
        <f t="shared" si="40"/>
        <v>0</v>
      </c>
      <c r="T108" s="125">
        <f t="shared" si="41"/>
        <v>0</v>
      </c>
      <c r="U108" s="125">
        <f>IF(O108&gt;0,SUM('Расчет ФОТ'!O108:R108)*'Расчет ФОТ'!$U$5,0)</f>
        <v>0</v>
      </c>
      <c r="V108" s="129">
        <f t="shared" si="42"/>
        <v>0</v>
      </c>
      <c r="W108" s="125">
        <f t="shared" si="43"/>
        <v>0</v>
      </c>
      <c r="X108" s="137">
        <f t="shared" si="44"/>
        <v>0</v>
      </c>
      <c r="Y108" s="153" t="str">
        <f>IF(X108&gt;0,IF(Калькуляция!$C$2='Статистическая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108" s="157" t="str">
        <f t="shared" si="45"/>
        <v/>
      </c>
      <c r="AD108" s="152">
        <f t="shared" si="46"/>
        <v>0</v>
      </c>
    </row>
    <row r="109" spans="2:30" x14ac:dyDescent="0.25">
      <c r="B109" s="111"/>
      <c r="C109" s="123"/>
      <c r="D109" s="110"/>
      <c r="E109" s="110"/>
      <c r="F109" s="112"/>
      <c r="G109" s="112"/>
      <c r="H109" s="112"/>
      <c r="I109" s="130">
        <f t="shared" si="32"/>
        <v>0</v>
      </c>
      <c r="J109" s="135"/>
      <c r="K109" s="125">
        <f t="shared" si="33"/>
        <v>0</v>
      </c>
      <c r="L109" s="125">
        <f t="shared" si="34"/>
        <v>0</v>
      </c>
      <c r="M109" s="125">
        <f t="shared" si="35"/>
        <v>0</v>
      </c>
      <c r="N109" s="125">
        <f t="shared" si="36"/>
        <v>0</v>
      </c>
      <c r="O109" s="130">
        <f t="shared" si="37"/>
        <v>0</v>
      </c>
      <c r="P109" s="136">
        <f t="shared" si="38"/>
        <v>0</v>
      </c>
      <c r="Q109" s="134">
        <f t="shared" si="39"/>
        <v>0</v>
      </c>
      <c r="R109" s="134"/>
      <c r="S109" s="125">
        <f t="shared" si="40"/>
        <v>0</v>
      </c>
      <c r="T109" s="125">
        <f t="shared" si="41"/>
        <v>0</v>
      </c>
      <c r="U109" s="125">
        <f>IF(O109&gt;0,SUM('Расчет ФОТ'!O109:R109)*'Расчет ФОТ'!$U$5,0)</f>
        <v>0</v>
      </c>
      <c r="V109" s="129">
        <f t="shared" si="42"/>
        <v>0</v>
      </c>
      <c r="W109" s="125">
        <f t="shared" si="43"/>
        <v>0</v>
      </c>
      <c r="X109" s="137">
        <f t="shared" si="44"/>
        <v>0</v>
      </c>
      <c r="Y109" s="153" t="str">
        <f>IF(X109&gt;0,IF(Калькуляция!$C$2='Статистическая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109" s="157" t="str">
        <f t="shared" si="45"/>
        <v/>
      </c>
      <c r="AD109" s="152">
        <f t="shared" si="46"/>
        <v>0</v>
      </c>
    </row>
    <row r="110" spans="2:30" x14ac:dyDescent="0.25">
      <c r="B110" s="111"/>
      <c r="C110" s="123"/>
      <c r="D110" s="110"/>
      <c r="E110" s="110"/>
      <c r="F110" s="112"/>
      <c r="G110" s="112"/>
      <c r="H110" s="112"/>
      <c r="I110" s="130">
        <f t="shared" si="32"/>
        <v>0</v>
      </c>
      <c r="J110" s="135"/>
      <c r="K110" s="125">
        <f t="shared" si="33"/>
        <v>0</v>
      </c>
      <c r="L110" s="125">
        <f t="shared" si="34"/>
        <v>0</v>
      </c>
      <c r="M110" s="125">
        <f t="shared" si="35"/>
        <v>0</v>
      </c>
      <c r="N110" s="125">
        <f t="shared" si="36"/>
        <v>0</v>
      </c>
      <c r="O110" s="130">
        <f t="shared" si="37"/>
        <v>0</v>
      </c>
      <c r="P110" s="136">
        <f t="shared" si="38"/>
        <v>0</v>
      </c>
      <c r="Q110" s="134">
        <f t="shared" si="39"/>
        <v>0</v>
      </c>
      <c r="R110" s="134"/>
      <c r="S110" s="125">
        <f t="shared" si="40"/>
        <v>0</v>
      </c>
      <c r="T110" s="125">
        <f t="shared" si="41"/>
        <v>0</v>
      </c>
      <c r="U110" s="125">
        <f>IF(O110&gt;0,SUM('Расчет ФОТ'!O110:R110)*'Расчет ФОТ'!$U$5,0)</f>
        <v>0</v>
      </c>
      <c r="V110" s="129">
        <f t="shared" si="42"/>
        <v>0</v>
      </c>
      <c r="W110" s="125">
        <f t="shared" si="43"/>
        <v>0</v>
      </c>
      <c r="X110" s="137">
        <f t="shared" si="44"/>
        <v>0</v>
      </c>
      <c r="Y110" s="153" t="str">
        <f>IF(X110&gt;0,IF(Калькуляция!$C$2='Статистическая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110" s="157" t="str">
        <f t="shared" si="45"/>
        <v/>
      </c>
      <c r="AD110" s="152">
        <f t="shared" si="46"/>
        <v>0</v>
      </c>
    </row>
    <row r="111" spans="2:30" x14ac:dyDescent="0.25">
      <c r="B111" s="111"/>
      <c r="C111" s="123"/>
      <c r="D111" s="110"/>
      <c r="E111" s="110"/>
      <c r="F111" s="112"/>
      <c r="G111" s="112"/>
      <c r="H111" s="112"/>
      <c r="I111" s="130">
        <f t="shared" si="32"/>
        <v>0</v>
      </c>
      <c r="J111" s="135"/>
      <c r="K111" s="125">
        <f t="shared" si="33"/>
        <v>0</v>
      </c>
      <c r="L111" s="125">
        <f t="shared" si="34"/>
        <v>0</v>
      </c>
      <c r="M111" s="125">
        <f t="shared" si="35"/>
        <v>0</v>
      </c>
      <c r="N111" s="125">
        <f t="shared" si="36"/>
        <v>0</v>
      </c>
      <c r="O111" s="130">
        <f t="shared" si="37"/>
        <v>0</v>
      </c>
      <c r="P111" s="136">
        <f t="shared" si="38"/>
        <v>0</v>
      </c>
      <c r="Q111" s="134">
        <f t="shared" si="39"/>
        <v>0</v>
      </c>
      <c r="R111" s="134"/>
      <c r="S111" s="125">
        <f t="shared" si="40"/>
        <v>0</v>
      </c>
      <c r="T111" s="125">
        <f t="shared" si="41"/>
        <v>0</v>
      </c>
      <c r="U111" s="125">
        <f>IF(O111&gt;0,SUM('Расчет ФОТ'!O111:R111)*'Расчет ФОТ'!$U$5,0)</f>
        <v>0</v>
      </c>
      <c r="V111" s="129">
        <f t="shared" si="42"/>
        <v>0</v>
      </c>
      <c r="W111" s="125">
        <f t="shared" si="43"/>
        <v>0</v>
      </c>
      <c r="X111" s="137">
        <f t="shared" si="44"/>
        <v>0</v>
      </c>
      <c r="Y111" s="153" t="str">
        <f>IF(X111&gt;0,IF(Калькуляция!$C$2='Статистическая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111" s="157" t="str">
        <f t="shared" si="45"/>
        <v/>
      </c>
      <c r="AD111" s="152">
        <f t="shared" si="46"/>
        <v>0</v>
      </c>
    </row>
    <row r="112" spans="2:30" x14ac:dyDescent="0.25">
      <c r="B112" s="111"/>
      <c r="C112" s="123"/>
      <c r="D112" s="110"/>
      <c r="E112" s="110"/>
      <c r="F112" s="112"/>
      <c r="G112" s="112"/>
      <c r="H112" s="112"/>
      <c r="I112" s="130">
        <f t="shared" si="32"/>
        <v>0</v>
      </c>
      <c r="J112" s="135"/>
      <c r="K112" s="125">
        <f t="shared" si="33"/>
        <v>0</v>
      </c>
      <c r="L112" s="125">
        <f t="shared" si="34"/>
        <v>0</v>
      </c>
      <c r="M112" s="125">
        <f t="shared" si="35"/>
        <v>0</v>
      </c>
      <c r="N112" s="125">
        <f t="shared" si="36"/>
        <v>0</v>
      </c>
      <c r="O112" s="130">
        <f t="shared" si="37"/>
        <v>0</v>
      </c>
      <c r="P112" s="136">
        <f t="shared" si="38"/>
        <v>0</v>
      </c>
      <c r="Q112" s="134">
        <f t="shared" si="39"/>
        <v>0</v>
      </c>
      <c r="R112" s="134"/>
      <c r="S112" s="125">
        <f t="shared" si="40"/>
        <v>0</v>
      </c>
      <c r="T112" s="125">
        <f t="shared" si="41"/>
        <v>0</v>
      </c>
      <c r="U112" s="125">
        <f>IF(O112&gt;0,SUM('Расчет ФОТ'!O112:R112)*'Расчет ФОТ'!$U$5,0)</f>
        <v>0</v>
      </c>
      <c r="V112" s="129">
        <f t="shared" si="42"/>
        <v>0</v>
      </c>
      <c r="W112" s="125">
        <f t="shared" si="43"/>
        <v>0</v>
      </c>
      <c r="X112" s="137">
        <f t="shared" si="44"/>
        <v>0</v>
      </c>
      <c r="Y112" s="153" t="str">
        <f>IF(X112&gt;0,IF(Калькуляция!$C$2='Статистическая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112" s="157" t="str">
        <f t="shared" si="45"/>
        <v/>
      </c>
      <c r="AD112" s="152">
        <f t="shared" si="46"/>
        <v>0</v>
      </c>
    </row>
    <row r="113" spans="2:30" x14ac:dyDescent="0.25">
      <c r="B113" s="111"/>
      <c r="C113" s="123"/>
      <c r="D113" s="110"/>
      <c r="E113" s="110"/>
      <c r="F113" s="112"/>
      <c r="G113" s="112"/>
      <c r="H113" s="112"/>
      <c r="I113" s="130">
        <f t="shared" si="32"/>
        <v>0</v>
      </c>
      <c r="J113" s="135"/>
      <c r="K113" s="125">
        <f t="shared" si="33"/>
        <v>0</v>
      </c>
      <c r="L113" s="125">
        <f t="shared" si="34"/>
        <v>0</v>
      </c>
      <c r="M113" s="125">
        <f t="shared" si="35"/>
        <v>0</v>
      </c>
      <c r="N113" s="125">
        <f t="shared" si="36"/>
        <v>0</v>
      </c>
      <c r="O113" s="130">
        <f t="shared" si="37"/>
        <v>0</v>
      </c>
      <c r="P113" s="136">
        <f t="shared" si="38"/>
        <v>0</v>
      </c>
      <c r="Q113" s="134">
        <f t="shared" si="39"/>
        <v>0</v>
      </c>
      <c r="R113" s="134"/>
      <c r="S113" s="125">
        <f t="shared" si="40"/>
        <v>0</v>
      </c>
      <c r="T113" s="125">
        <f t="shared" si="41"/>
        <v>0</v>
      </c>
      <c r="U113" s="125">
        <f>IF(O113&gt;0,SUM('Расчет ФОТ'!O113:R113)*'Расчет ФОТ'!$U$5,0)</f>
        <v>0</v>
      </c>
      <c r="V113" s="129">
        <f t="shared" si="42"/>
        <v>0</v>
      </c>
      <c r="W113" s="125">
        <f t="shared" si="43"/>
        <v>0</v>
      </c>
      <c r="X113" s="137">
        <f t="shared" si="44"/>
        <v>0</v>
      </c>
      <c r="Y113" s="153" t="str">
        <f>IF(X113&gt;0,IF(Калькуляция!$C$2='Статистическая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113" s="157" t="str">
        <f t="shared" si="45"/>
        <v/>
      </c>
      <c r="AD113" s="152">
        <f t="shared" si="46"/>
        <v>0</v>
      </c>
    </row>
    <row r="114" spans="2:30" x14ac:dyDescent="0.25">
      <c r="B114" s="111"/>
      <c r="C114" s="123"/>
      <c r="D114" s="110"/>
      <c r="E114" s="110"/>
      <c r="F114" s="112"/>
      <c r="G114" s="112"/>
      <c r="H114" s="112"/>
      <c r="I114" s="130">
        <f t="shared" si="32"/>
        <v>0</v>
      </c>
      <c r="J114" s="135"/>
      <c r="K114" s="125">
        <f t="shared" si="33"/>
        <v>0</v>
      </c>
      <c r="L114" s="125">
        <f t="shared" si="34"/>
        <v>0</v>
      </c>
      <c r="M114" s="125">
        <f t="shared" si="35"/>
        <v>0</v>
      </c>
      <c r="N114" s="125">
        <f t="shared" si="36"/>
        <v>0</v>
      </c>
      <c r="O114" s="130">
        <f t="shared" si="37"/>
        <v>0</v>
      </c>
      <c r="P114" s="136">
        <f t="shared" si="38"/>
        <v>0</v>
      </c>
      <c r="Q114" s="134">
        <f t="shared" si="39"/>
        <v>0</v>
      </c>
      <c r="R114" s="134"/>
      <c r="S114" s="125">
        <f t="shared" si="40"/>
        <v>0</v>
      </c>
      <c r="T114" s="125">
        <f t="shared" si="41"/>
        <v>0</v>
      </c>
      <c r="U114" s="125">
        <f>IF(O114&gt;0,SUM('Расчет ФОТ'!O114:R114)*'Расчет ФОТ'!$U$5,0)</f>
        <v>0</v>
      </c>
      <c r="V114" s="129">
        <f t="shared" si="42"/>
        <v>0</v>
      </c>
      <c r="W114" s="125">
        <f t="shared" si="43"/>
        <v>0</v>
      </c>
      <c r="X114" s="137">
        <f t="shared" si="44"/>
        <v>0</v>
      </c>
      <c r="Y114" s="153" t="str">
        <f>IF(X114&gt;0,IF(Калькуляция!$C$2='Статистическая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114" s="157" t="str">
        <f t="shared" si="45"/>
        <v/>
      </c>
      <c r="AD114" s="152">
        <f t="shared" si="46"/>
        <v>0</v>
      </c>
    </row>
    <row r="115" spans="2:30" x14ac:dyDescent="0.25">
      <c r="B115" s="111"/>
      <c r="C115" s="123"/>
      <c r="D115" s="110"/>
      <c r="E115" s="110"/>
      <c r="F115" s="112"/>
      <c r="G115" s="112"/>
      <c r="H115" s="112"/>
      <c r="I115" s="130">
        <f t="shared" si="32"/>
        <v>0</v>
      </c>
      <c r="J115" s="135"/>
      <c r="K115" s="125">
        <f t="shared" si="33"/>
        <v>0</v>
      </c>
      <c r="L115" s="125">
        <f t="shared" si="34"/>
        <v>0</v>
      </c>
      <c r="M115" s="125">
        <f t="shared" si="35"/>
        <v>0</v>
      </c>
      <c r="N115" s="125">
        <f t="shared" si="36"/>
        <v>0</v>
      </c>
      <c r="O115" s="130">
        <f t="shared" si="37"/>
        <v>0</v>
      </c>
      <c r="P115" s="136">
        <f t="shared" si="38"/>
        <v>0</v>
      </c>
      <c r="Q115" s="134">
        <f t="shared" si="39"/>
        <v>0</v>
      </c>
      <c r="R115" s="134"/>
      <c r="S115" s="125">
        <f t="shared" si="40"/>
        <v>0</v>
      </c>
      <c r="T115" s="125">
        <f t="shared" si="41"/>
        <v>0</v>
      </c>
      <c r="U115" s="125">
        <f>IF(O115&gt;0,SUM('Расчет ФОТ'!O115:R115)*'Расчет ФОТ'!$U$5,0)</f>
        <v>0</v>
      </c>
      <c r="V115" s="129">
        <f t="shared" si="42"/>
        <v>0</v>
      </c>
      <c r="W115" s="125">
        <f t="shared" si="43"/>
        <v>0</v>
      </c>
      <c r="X115" s="137">
        <f t="shared" si="44"/>
        <v>0</v>
      </c>
      <c r="Y115" s="153" t="str">
        <f>IF(X115&gt;0,IF(Калькуляция!$C$2='Статистическая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115" s="157" t="str">
        <f t="shared" si="45"/>
        <v/>
      </c>
      <c r="AD115" s="152">
        <f t="shared" si="46"/>
        <v>0</v>
      </c>
    </row>
    <row r="116" spans="2:30" x14ac:dyDescent="0.25">
      <c r="B116" s="111"/>
      <c r="C116" s="123"/>
      <c r="D116" s="110"/>
      <c r="E116" s="110"/>
      <c r="F116" s="112"/>
      <c r="G116" s="112"/>
      <c r="H116" s="112"/>
      <c r="I116" s="130">
        <f t="shared" si="32"/>
        <v>0</v>
      </c>
      <c r="J116" s="135"/>
      <c r="K116" s="125">
        <f t="shared" si="33"/>
        <v>0</v>
      </c>
      <c r="L116" s="125">
        <f t="shared" si="34"/>
        <v>0</v>
      </c>
      <c r="M116" s="125">
        <f t="shared" si="35"/>
        <v>0</v>
      </c>
      <c r="N116" s="125">
        <f t="shared" si="36"/>
        <v>0</v>
      </c>
      <c r="O116" s="130">
        <f t="shared" si="37"/>
        <v>0</v>
      </c>
      <c r="P116" s="136">
        <f t="shared" si="38"/>
        <v>0</v>
      </c>
      <c r="Q116" s="134">
        <f t="shared" si="39"/>
        <v>0</v>
      </c>
      <c r="R116" s="134"/>
      <c r="S116" s="125">
        <f t="shared" si="40"/>
        <v>0</v>
      </c>
      <c r="T116" s="125">
        <f t="shared" si="41"/>
        <v>0</v>
      </c>
      <c r="U116" s="125">
        <f>IF(O116&gt;0,SUM('Расчет ФОТ'!O116:R116)*'Расчет ФОТ'!$U$5,0)</f>
        <v>0</v>
      </c>
      <c r="V116" s="129">
        <f t="shared" si="42"/>
        <v>0</v>
      </c>
      <c r="W116" s="125">
        <f t="shared" si="43"/>
        <v>0</v>
      </c>
      <c r="X116" s="137">
        <f t="shared" si="44"/>
        <v>0</v>
      </c>
      <c r="Y116" s="153" t="str">
        <f>IF(X116&gt;0,IF(Калькуляция!$C$2='Статистическая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116" s="157" t="str">
        <f t="shared" si="45"/>
        <v/>
      </c>
      <c r="AD116" s="152">
        <f t="shared" si="46"/>
        <v>0</v>
      </c>
    </row>
    <row r="117" spans="2:30" x14ac:dyDescent="0.25">
      <c r="B117" s="111"/>
      <c r="C117" s="123"/>
      <c r="D117" s="110"/>
      <c r="E117" s="110"/>
      <c r="F117" s="112"/>
      <c r="G117" s="112"/>
      <c r="H117" s="112"/>
      <c r="I117" s="130">
        <f t="shared" si="32"/>
        <v>0</v>
      </c>
      <c r="J117" s="135"/>
      <c r="K117" s="125">
        <f t="shared" si="33"/>
        <v>0</v>
      </c>
      <c r="L117" s="125">
        <f t="shared" si="34"/>
        <v>0</v>
      </c>
      <c r="M117" s="125">
        <f t="shared" si="35"/>
        <v>0</v>
      </c>
      <c r="N117" s="125">
        <f t="shared" si="36"/>
        <v>0</v>
      </c>
      <c r="O117" s="130">
        <f t="shared" si="37"/>
        <v>0</v>
      </c>
      <c r="P117" s="136">
        <f t="shared" si="38"/>
        <v>0</v>
      </c>
      <c r="Q117" s="134">
        <f t="shared" si="39"/>
        <v>0</v>
      </c>
      <c r="R117" s="134"/>
      <c r="S117" s="125">
        <f t="shared" si="40"/>
        <v>0</v>
      </c>
      <c r="T117" s="125">
        <f t="shared" si="41"/>
        <v>0</v>
      </c>
      <c r="U117" s="125">
        <f>IF(O117&gt;0,SUM('Расчет ФОТ'!O117:R117)*'Расчет ФОТ'!$U$5,0)</f>
        <v>0</v>
      </c>
      <c r="V117" s="129">
        <f t="shared" si="42"/>
        <v>0</v>
      </c>
      <c r="W117" s="125">
        <f t="shared" si="43"/>
        <v>0</v>
      </c>
      <c r="X117" s="137">
        <f t="shared" si="44"/>
        <v>0</v>
      </c>
      <c r="Y117" s="153" t="str">
        <f>IF(X117&gt;0,IF(Калькуляция!$C$2='Статистическая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117" s="157" t="str">
        <f t="shared" si="45"/>
        <v/>
      </c>
      <c r="AD117" s="152">
        <f t="shared" si="46"/>
        <v>0</v>
      </c>
    </row>
    <row r="118" spans="2:30" x14ac:dyDescent="0.25">
      <c r="B118" s="111"/>
      <c r="C118" s="123"/>
      <c r="D118" s="110"/>
      <c r="E118" s="110"/>
      <c r="F118" s="112"/>
      <c r="G118" s="112"/>
      <c r="H118" s="112"/>
      <c r="I118" s="130">
        <f t="shared" si="32"/>
        <v>0</v>
      </c>
      <c r="J118" s="135"/>
      <c r="K118" s="125">
        <f t="shared" si="33"/>
        <v>0</v>
      </c>
      <c r="L118" s="125">
        <f t="shared" si="34"/>
        <v>0</v>
      </c>
      <c r="M118" s="125">
        <f t="shared" si="35"/>
        <v>0</v>
      </c>
      <c r="N118" s="125">
        <f t="shared" si="36"/>
        <v>0</v>
      </c>
      <c r="O118" s="130">
        <f t="shared" si="37"/>
        <v>0</v>
      </c>
      <c r="P118" s="136">
        <f t="shared" si="38"/>
        <v>0</v>
      </c>
      <c r="Q118" s="134">
        <f t="shared" si="39"/>
        <v>0</v>
      </c>
      <c r="R118" s="134"/>
      <c r="S118" s="125">
        <f t="shared" si="40"/>
        <v>0</v>
      </c>
      <c r="T118" s="125">
        <f t="shared" si="41"/>
        <v>0</v>
      </c>
      <c r="U118" s="125">
        <f>IF(O118&gt;0,SUM('Расчет ФОТ'!O118:R118)*'Расчет ФОТ'!$U$5,0)</f>
        <v>0</v>
      </c>
      <c r="V118" s="129">
        <f t="shared" si="42"/>
        <v>0</v>
      </c>
      <c r="W118" s="125">
        <f t="shared" si="43"/>
        <v>0</v>
      </c>
      <c r="X118" s="137">
        <f t="shared" si="44"/>
        <v>0</v>
      </c>
      <c r="Y118" s="153" t="str">
        <f>IF(X118&gt;0,IF(Калькуляция!$C$2='Статистическая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118" s="157" t="str">
        <f t="shared" si="45"/>
        <v/>
      </c>
      <c r="AD118" s="152">
        <f t="shared" si="46"/>
        <v>0</v>
      </c>
    </row>
    <row r="119" spans="2:30" x14ac:dyDescent="0.25">
      <c r="B119" s="111"/>
      <c r="C119" s="123"/>
      <c r="D119" s="110"/>
      <c r="E119" s="110"/>
      <c r="F119" s="112"/>
      <c r="G119" s="112"/>
      <c r="H119" s="112"/>
      <c r="I119" s="130">
        <f t="shared" si="32"/>
        <v>0</v>
      </c>
      <c r="J119" s="135"/>
      <c r="K119" s="125">
        <f t="shared" si="33"/>
        <v>0</v>
      </c>
      <c r="L119" s="125">
        <f t="shared" si="34"/>
        <v>0</v>
      </c>
      <c r="M119" s="125">
        <f t="shared" si="35"/>
        <v>0</v>
      </c>
      <c r="N119" s="125">
        <f t="shared" si="36"/>
        <v>0</v>
      </c>
      <c r="O119" s="130">
        <f t="shared" si="37"/>
        <v>0</v>
      </c>
      <c r="P119" s="136">
        <f t="shared" si="38"/>
        <v>0</v>
      </c>
      <c r="Q119" s="134">
        <f t="shared" si="39"/>
        <v>0</v>
      </c>
      <c r="R119" s="134"/>
      <c r="S119" s="125">
        <f t="shared" si="40"/>
        <v>0</v>
      </c>
      <c r="T119" s="125">
        <f t="shared" si="41"/>
        <v>0</v>
      </c>
      <c r="U119" s="125">
        <f>IF(O119&gt;0,SUM('Расчет ФОТ'!O119:R119)*'Расчет ФОТ'!$U$5,0)</f>
        <v>0</v>
      </c>
      <c r="V119" s="129">
        <f t="shared" si="42"/>
        <v>0</v>
      </c>
      <c r="W119" s="125">
        <f t="shared" si="43"/>
        <v>0</v>
      </c>
      <c r="X119" s="137">
        <f t="shared" si="44"/>
        <v>0</v>
      </c>
      <c r="Y119" s="153" t="str">
        <f>IF(X119&gt;0,IF(Калькуляция!$C$2='Статистическая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119" s="157" t="str">
        <f t="shared" si="45"/>
        <v/>
      </c>
      <c r="AD119" s="152">
        <f t="shared" si="46"/>
        <v>0</v>
      </c>
    </row>
    <row r="120" spans="2:30" x14ac:dyDescent="0.25">
      <c r="B120" s="111"/>
      <c r="C120" s="123"/>
      <c r="D120" s="110"/>
      <c r="E120" s="110"/>
      <c r="F120" s="112"/>
      <c r="G120" s="112"/>
      <c r="H120" s="112"/>
      <c r="I120" s="130">
        <f t="shared" si="32"/>
        <v>0</v>
      </c>
      <c r="J120" s="135"/>
      <c r="K120" s="125">
        <f t="shared" si="33"/>
        <v>0</v>
      </c>
      <c r="L120" s="125">
        <f t="shared" si="34"/>
        <v>0</v>
      </c>
      <c r="M120" s="125">
        <f t="shared" si="35"/>
        <v>0</v>
      </c>
      <c r="N120" s="125">
        <f t="shared" si="36"/>
        <v>0</v>
      </c>
      <c r="O120" s="130">
        <f t="shared" si="37"/>
        <v>0</v>
      </c>
      <c r="P120" s="136">
        <f t="shared" si="38"/>
        <v>0</v>
      </c>
      <c r="Q120" s="134">
        <f t="shared" si="39"/>
        <v>0</v>
      </c>
      <c r="R120" s="134"/>
      <c r="S120" s="125">
        <f t="shared" si="40"/>
        <v>0</v>
      </c>
      <c r="T120" s="125">
        <f t="shared" si="41"/>
        <v>0</v>
      </c>
      <c r="U120" s="125">
        <f>IF(O120&gt;0,SUM('Расчет ФОТ'!O120:R120)*'Расчет ФОТ'!$U$5,0)</f>
        <v>0</v>
      </c>
      <c r="V120" s="129">
        <f t="shared" si="42"/>
        <v>0</v>
      </c>
      <c r="W120" s="125">
        <f t="shared" si="43"/>
        <v>0</v>
      </c>
      <c r="X120" s="137">
        <f t="shared" si="44"/>
        <v>0</v>
      </c>
      <c r="Y120" s="153" t="str">
        <f>IF(X120&gt;0,IF(Калькуляция!$C$2='Статистическая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120" s="157" t="str">
        <f t="shared" si="45"/>
        <v/>
      </c>
      <c r="AD120" s="152">
        <f t="shared" si="46"/>
        <v>0</v>
      </c>
    </row>
    <row r="121" spans="2:30" x14ac:dyDescent="0.25">
      <c r="B121" s="111"/>
      <c r="C121" s="123"/>
      <c r="D121" s="110"/>
      <c r="E121" s="110"/>
      <c r="F121" s="112"/>
      <c r="G121" s="112"/>
      <c r="H121" s="112"/>
      <c r="I121" s="130">
        <f t="shared" si="32"/>
        <v>0</v>
      </c>
      <c r="J121" s="135"/>
      <c r="K121" s="125">
        <f t="shared" si="33"/>
        <v>0</v>
      </c>
      <c r="L121" s="125">
        <f t="shared" si="34"/>
        <v>0</v>
      </c>
      <c r="M121" s="125">
        <f t="shared" si="35"/>
        <v>0</v>
      </c>
      <c r="N121" s="125">
        <f t="shared" si="36"/>
        <v>0</v>
      </c>
      <c r="O121" s="130">
        <f t="shared" si="37"/>
        <v>0</v>
      </c>
      <c r="P121" s="136">
        <f t="shared" si="38"/>
        <v>0</v>
      </c>
      <c r="Q121" s="134">
        <f t="shared" si="39"/>
        <v>0</v>
      </c>
      <c r="R121" s="134"/>
      <c r="S121" s="125">
        <f t="shared" si="40"/>
        <v>0</v>
      </c>
      <c r="T121" s="125">
        <f t="shared" si="41"/>
        <v>0</v>
      </c>
      <c r="U121" s="125">
        <f>IF(O121&gt;0,SUM('Расчет ФОТ'!O121:R121)*'Расчет ФОТ'!$U$5,0)</f>
        <v>0</v>
      </c>
      <c r="V121" s="129">
        <f t="shared" si="42"/>
        <v>0</v>
      </c>
      <c r="W121" s="125">
        <f t="shared" si="43"/>
        <v>0</v>
      </c>
      <c r="X121" s="137">
        <f t="shared" si="44"/>
        <v>0</v>
      </c>
      <c r="Y121" s="153" t="str">
        <f>IF(X121&gt;0,IF(Калькуляция!$C$2='Статистическая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121" s="157" t="str">
        <f t="shared" si="45"/>
        <v/>
      </c>
      <c r="AD121" s="152">
        <f t="shared" si="46"/>
        <v>0</v>
      </c>
    </row>
    <row r="122" spans="2:30" x14ac:dyDescent="0.25">
      <c r="B122" s="111"/>
      <c r="C122" s="123"/>
      <c r="D122" s="110"/>
      <c r="E122" s="110"/>
      <c r="F122" s="112"/>
      <c r="G122" s="112"/>
      <c r="H122" s="112"/>
      <c r="I122" s="130">
        <f t="shared" si="32"/>
        <v>0</v>
      </c>
      <c r="J122" s="135"/>
      <c r="K122" s="125">
        <f t="shared" si="33"/>
        <v>0</v>
      </c>
      <c r="L122" s="125">
        <f t="shared" si="34"/>
        <v>0</v>
      </c>
      <c r="M122" s="125">
        <f t="shared" si="35"/>
        <v>0</v>
      </c>
      <c r="N122" s="125">
        <f t="shared" si="36"/>
        <v>0</v>
      </c>
      <c r="O122" s="130">
        <f t="shared" si="37"/>
        <v>0</v>
      </c>
      <c r="P122" s="136">
        <f t="shared" si="38"/>
        <v>0</v>
      </c>
      <c r="Q122" s="134">
        <f t="shared" si="39"/>
        <v>0</v>
      </c>
      <c r="R122" s="134"/>
      <c r="S122" s="125">
        <f t="shared" si="40"/>
        <v>0</v>
      </c>
      <c r="T122" s="125">
        <f t="shared" si="41"/>
        <v>0</v>
      </c>
      <c r="U122" s="125">
        <f>IF(O122&gt;0,SUM('Расчет ФОТ'!O122:R122)*'Расчет ФОТ'!$U$5,0)</f>
        <v>0</v>
      </c>
      <c r="V122" s="129">
        <f t="shared" si="42"/>
        <v>0</v>
      </c>
      <c r="W122" s="125">
        <f t="shared" si="43"/>
        <v>0</v>
      </c>
      <c r="X122" s="137">
        <f t="shared" si="44"/>
        <v>0</v>
      </c>
      <c r="Y122" s="153" t="str">
        <f>IF(X122&gt;0,IF(Калькуляция!$C$2='Статистическая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122" s="157" t="str">
        <f t="shared" si="45"/>
        <v/>
      </c>
      <c r="AD122" s="152">
        <f t="shared" si="46"/>
        <v>0</v>
      </c>
    </row>
    <row r="123" spans="2:30" x14ac:dyDescent="0.25">
      <c r="B123" s="111"/>
      <c r="C123" s="123"/>
      <c r="D123" s="110"/>
      <c r="E123" s="110"/>
      <c r="F123" s="112"/>
      <c r="G123" s="112"/>
      <c r="H123" s="112"/>
      <c r="I123" s="130">
        <f t="shared" si="32"/>
        <v>0</v>
      </c>
      <c r="J123" s="135"/>
      <c r="K123" s="125">
        <f t="shared" si="33"/>
        <v>0</v>
      </c>
      <c r="L123" s="125">
        <f t="shared" si="34"/>
        <v>0</v>
      </c>
      <c r="M123" s="125">
        <f t="shared" si="35"/>
        <v>0</v>
      </c>
      <c r="N123" s="125">
        <f t="shared" si="36"/>
        <v>0</v>
      </c>
      <c r="O123" s="130">
        <f t="shared" si="37"/>
        <v>0</v>
      </c>
      <c r="P123" s="136">
        <f t="shared" si="38"/>
        <v>0</v>
      </c>
      <c r="Q123" s="134">
        <f t="shared" si="39"/>
        <v>0</v>
      </c>
      <c r="R123" s="134"/>
      <c r="S123" s="125">
        <f t="shared" si="40"/>
        <v>0</v>
      </c>
      <c r="T123" s="125">
        <f t="shared" si="41"/>
        <v>0</v>
      </c>
      <c r="U123" s="125">
        <f>IF(O123&gt;0,SUM('Расчет ФОТ'!O123:R123)*'Расчет ФОТ'!$U$5,0)</f>
        <v>0</v>
      </c>
      <c r="V123" s="129">
        <f t="shared" si="42"/>
        <v>0</v>
      </c>
      <c r="W123" s="125">
        <f t="shared" si="43"/>
        <v>0</v>
      </c>
      <c r="X123" s="137">
        <f t="shared" si="44"/>
        <v>0</v>
      </c>
      <c r="Y123" s="153" t="str">
        <f>IF(X123&gt;0,IF(Калькуляция!$C$2='Статистическая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123" s="157" t="str">
        <f t="shared" si="45"/>
        <v/>
      </c>
      <c r="AD123" s="152">
        <f t="shared" si="46"/>
        <v>0</v>
      </c>
    </row>
    <row r="124" spans="2:30" x14ac:dyDescent="0.25">
      <c r="B124" s="111"/>
      <c r="C124" s="123"/>
      <c r="D124" s="110"/>
      <c r="E124" s="110"/>
      <c r="F124" s="112"/>
      <c r="G124" s="112"/>
      <c r="H124" s="112"/>
      <c r="I124" s="130">
        <f t="shared" si="32"/>
        <v>0</v>
      </c>
      <c r="J124" s="135"/>
      <c r="K124" s="125">
        <f t="shared" si="33"/>
        <v>0</v>
      </c>
      <c r="L124" s="125">
        <f t="shared" si="34"/>
        <v>0</v>
      </c>
      <c r="M124" s="125">
        <f t="shared" si="35"/>
        <v>0</v>
      </c>
      <c r="N124" s="125">
        <f t="shared" si="36"/>
        <v>0</v>
      </c>
      <c r="O124" s="130">
        <f t="shared" si="37"/>
        <v>0</v>
      </c>
      <c r="P124" s="136">
        <f t="shared" si="38"/>
        <v>0</v>
      </c>
      <c r="Q124" s="134">
        <f t="shared" si="39"/>
        <v>0</v>
      </c>
      <c r="R124" s="134"/>
      <c r="S124" s="125">
        <f t="shared" si="40"/>
        <v>0</v>
      </c>
      <c r="T124" s="125">
        <f t="shared" si="41"/>
        <v>0</v>
      </c>
      <c r="U124" s="125">
        <f>IF(O124&gt;0,SUM('Расчет ФОТ'!O124:R124)*'Расчет ФОТ'!$U$5,0)</f>
        <v>0</v>
      </c>
      <c r="V124" s="129">
        <f t="shared" si="42"/>
        <v>0</v>
      </c>
      <c r="W124" s="125">
        <f t="shared" si="43"/>
        <v>0</v>
      </c>
      <c r="X124" s="137">
        <f t="shared" si="44"/>
        <v>0</v>
      </c>
      <c r="Y124" s="153" t="str">
        <f>IF(X124&gt;0,IF(Калькуляция!$C$2='Статистическая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124" s="157" t="str">
        <f t="shared" si="45"/>
        <v/>
      </c>
      <c r="AD124" s="152">
        <f t="shared" si="46"/>
        <v>0</v>
      </c>
    </row>
    <row r="125" spans="2:30" x14ac:dyDescent="0.25">
      <c r="B125" s="111"/>
      <c r="C125" s="123"/>
      <c r="D125" s="110"/>
      <c r="E125" s="110"/>
      <c r="F125" s="112"/>
      <c r="G125" s="112"/>
      <c r="H125" s="112"/>
      <c r="I125" s="130">
        <f t="shared" si="32"/>
        <v>0</v>
      </c>
      <c r="J125" s="135"/>
      <c r="K125" s="125">
        <f t="shared" si="33"/>
        <v>0</v>
      </c>
      <c r="L125" s="125">
        <f t="shared" si="34"/>
        <v>0</v>
      </c>
      <c r="M125" s="125">
        <f t="shared" si="35"/>
        <v>0</v>
      </c>
      <c r="N125" s="125">
        <f t="shared" si="36"/>
        <v>0</v>
      </c>
      <c r="O125" s="130">
        <f t="shared" si="37"/>
        <v>0</v>
      </c>
      <c r="P125" s="136">
        <f t="shared" si="38"/>
        <v>0</v>
      </c>
      <c r="Q125" s="134">
        <f t="shared" si="39"/>
        <v>0</v>
      </c>
      <c r="R125" s="134"/>
      <c r="S125" s="125">
        <f t="shared" si="40"/>
        <v>0</v>
      </c>
      <c r="T125" s="125">
        <f t="shared" si="41"/>
        <v>0</v>
      </c>
      <c r="U125" s="125">
        <f>IF(O125&gt;0,SUM('Расчет ФОТ'!O125:R125)*'Расчет ФОТ'!$U$5,0)</f>
        <v>0</v>
      </c>
      <c r="V125" s="129">
        <f t="shared" si="42"/>
        <v>0</v>
      </c>
      <c r="W125" s="125">
        <f t="shared" si="43"/>
        <v>0</v>
      </c>
      <c r="X125" s="137">
        <f t="shared" si="44"/>
        <v>0</v>
      </c>
      <c r="Y125" s="153" t="str">
        <f>IF(X125&gt;0,IF(Калькуляция!$C$2='Статистическая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125" s="157" t="str">
        <f t="shared" si="45"/>
        <v/>
      </c>
      <c r="AD125" s="152">
        <f t="shared" si="46"/>
        <v>0</v>
      </c>
    </row>
    <row r="126" spans="2:30" x14ac:dyDescent="0.25">
      <c r="B126" s="111"/>
      <c r="C126" s="123"/>
      <c r="D126" s="110"/>
      <c r="E126" s="110"/>
      <c r="F126" s="112"/>
      <c r="G126" s="112"/>
      <c r="H126" s="112"/>
      <c r="I126" s="130">
        <f t="shared" si="32"/>
        <v>0</v>
      </c>
      <c r="J126" s="135"/>
      <c r="K126" s="125">
        <f t="shared" si="33"/>
        <v>0</v>
      </c>
      <c r="L126" s="125">
        <f t="shared" si="34"/>
        <v>0</v>
      </c>
      <c r="M126" s="125">
        <f t="shared" si="35"/>
        <v>0</v>
      </c>
      <c r="N126" s="125">
        <f t="shared" si="36"/>
        <v>0</v>
      </c>
      <c r="O126" s="130">
        <f t="shared" si="37"/>
        <v>0</v>
      </c>
      <c r="P126" s="136">
        <f t="shared" si="38"/>
        <v>0</v>
      </c>
      <c r="Q126" s="134">
        <f t="shared" si="39"/>
        <v>0</v>
      </c>
      <c r="R126" s="134"/>
      <c r="S126" s="125">
        <f t="shared" si="40"/>
        <v>0</v>
      </c>
      <c r="T126" s="125">
        <f t="shared" si="41"/>
        <v>0</v>
      </c>
      <c r="U126" s="125">
        <f>IF(O126&gt;0,SUM('Расчет ФОТ'!O126:R126)*'Расчет ФОТ'!$U$5,0)</f>
        <v>0</v>
      </c>
      <c r="V126" s="129">
        <f t="shared" si="42"/>
        <v>0</v>
      </c>
      <c r="W126" s="125">
        <f t="shared" si="43"/>
        <v>0</v>
      </c>
      <c r="X126" s="137">
        <f t="shared" si="44"/>
        <v>0</v>
      </c>
      <c r="Y126" s="153" t="str">
        <f>IF(X126&gt;0,IF(Калькуляция!$C$2='Статистическая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126" s="157" t="str">
        <f t="shared" si="45"/>
        <v/>
      </c>
      <c r="AD126" s="152">
        <f t="shared" si="46"/>
        <v>0</v>
      </c>
    </row>
    <row r="127" spans="2:30" x14ac:dyDescent="0.25">
      <c r="B127" s="111"/>
      <c r="C127" s="123"/>
      <c r="D127" s="110"/>
      <c r="E127" s="110"/>
      <c r="F127" s="112"/>
      <c r="G127" s="112"/>
      <c r="H127" s="112"/>
      <c r="I127" s="130">
        <f t="shared" si="32"/>
        <v>0</v>
      </c>
      <c r="J127" s="135"/>
      <c r="K127" s="125">
        <f t="shared" si="33"/>
        <v>0</v>
      </c>
      <c r="L127" s="125">
        <f t="shared" si="34"/>
        <v>0</v>
      </c>
      <c r="M127" s="125">
        <f t="shared" si="35"/>
        <v>0</v>
      </c>
      <c r="N127" s="125">
        <f t="shared" si="36"/>
        <v>0</v>
      </c>
      <c r="O127" s="130">
        <f t="shared" si="37"/>
        <v>0</v>
      </c>
      <c r="P127" s="136">
        <f t="shared" si="38"/>
        <v>0</v>
      </c>
      <c r="Q127" s="134">
        <f t="shared" si="39"/>
        <v>0</v>
      </c>
      <c r="R127" s="134"/>
      <c r="S127" s="125">
        <f t="shared" si="40"/>
        <v>0</v>
      </c>
      <c r="T127" s="125">
        <f t="shared" si="41"/>
        <v>0</v>
      </c>
      <c r="U127" s="125">
        <f>IF(O127&gt;0,SUM('Расчет ФОТ'!O127:R127)*'Расчет ФОТ'!$U$5,0)</f>
        <v>0</v>
      </c>
      <c r="V127" s="129">
        <f t="shared" si="42"/>
        <v>0</v>
      </c>
      <c r="W127" s="125">
        <f t="shared" si="43"/>
        <v>0</v>
      </c>
      <c r="X127" s="137">
        <f t="shared" si="44"/>
        <v>0</v>
      </c>
      <c r="Y127" s="153" t="str">
        <f>IF(X127&gt;0,IF(Калькуляция!$C$2='Статистическая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127" s="157" t="str">
        <f t="shared" si="45"/>
        <v/>
      </c>
      <c r="AD127" s="152">
        <f t="shared" si="46"/>
        <v>0</v>
      </c>
    </row>
    <row r="128" spans="2:30" x14ac:dyDescent="0.25">
      <c r="B128" s="111"/>
      <c r="C128" s="123"/>
      <c r="D128" s="110"/>
      <c r="E128" s="110"/>
      <c r="F128" s="112"/>
      <c r="G128" s="112"/>
      <c r="H128" s="112"/>
      <c r="I128" s="130">
        <f t="shared" si="32"/>
        <v>0</v>
      </c>
      <c r="J128" s="135"/>
      <c r="K128" s="125">
        <f t="shared" si="33"/>
        <v>0</v>
      </c>
      <c r="L128" s="125">
        <f t="shared" si="34"/>
        <v>0</v>
      </c>
      <c r="M128" s="125">
        <f t="shared" si="35"/>
        <v>0</v>
      </c>
      <c r="N128" s="125">
        <f t="shared" si="36"/>
        <v>0</v>
      </c>
      <c r="O128" s="130">
        <f t="shared" si="37"/>
        <v>0</v>
      </c>
      <c r="P128" s="136">
        <f t="shared" si="38"/>
        <v>0</v>
      </c>
      <c r="Q128" s="134">
        <f t="shared" si="39"/>
        <v>0</v>
      </c>
      <c r="R128" s="134"/>
      <c r="S128" s="125">
        <f t="shared" si="40"/>
        <v>0</v>
      </c>
      <c r="T128" s="125">
        <f t="shared" si="41"/>
        <v>0</v>
      </c>
      <c r="U128" s="125">
        <f>IF(O128&gt;0,SUM('Расчет ФОТ'!O128:R128)*'Расчет ФОТ'!$U$5,0)</f>
        <v>0</v>
      </c>
      <c r="V128" s="129">
        <f t="shared" si="42"/>
        <v>0</v>
      </c>
      <c r="W128" s="125">
        <f t="shared" si="43"/>
        <v>0</v>
      </c>
      <c r="X128" s="137">
        <f t="shared" si="44"/>
        <v>0</v>
      </c>
      <c r="Y128" s="153" t="str">
        <f>IF(X128&gt;0,IF(Калькуляция!$C$2='Статистическая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128" s="157" t="str">
        <f t="shared" si="45"/>
        <v/>
      </c>
      <c r="AD128" s="152">
        <f t="shared" si="46"/>
        <v>0</v>
      </c>
    </row>
    <row r="129" spans="2:30" x14ac:dyDescent="0.25">
      <c r="B129" s="111"/>
      <c r="C129" s="123"/>
      <c r="D129" s="110"/>
      <c r="E129" s="110"/>
      <c r="F129" s="112"/>
      <c r="G129" s="112"/>
      <c r="H129" s="112"/>
      <c r="I129" s="130">
        <f t="shared" si="32"/>
        <v>0</v>
      </c>
      <c r="J129" s="135"/>
      <c r="K129" s="125">
        <f t="shared" si="33"/>
        <v>0</v>
      </c>
      <c r="L129" s="125">
        <f t="shared" si="34"/>
        <v>0</v>
      </c>
      <c r="M129" s="125">
        <f t="shared" si="35"/>
        <v>0</v>
      </c>
      <c r="N129" s="125">
        <f t="shared" si="36"/>
        <v>0</v>
      </c>
      <c r="O129" s="130">
        <f t="shared" si="37"/>
        <v>0</v>
      </c>
      <c r="P129" s="136">
        <f t="shared" si="38"/>
        <v>0</v>
      </c>
      <c r="Q129" s="134">
        <f t="shared" si="39"/>
        <v>0</v>
      </c>
      <c r="R129" s="134"/>
      <c r="S129" s="125">
        <f t="shared" si="40"/>
        <v>0</v>
      </c>
      <c r="T129" s="125">
        <f t="shared" si="41"/>
        <v>0</v>
      </c>
      <c r="U129" s="125">
        <f>IF(O129&gt;0,SUM('Расчет ФОТ'!O129:R129)*'Расчет ФОТ'!$U$5,0)</f>
        <v>0</v>
      </c>
      <c r="V129" s="129">
        <f t="shared" si="42"/>
        <v>0</v>
      </c>
      <c r="W129" s="125">
        <f t="shared" si="43"/>
        <v>0</v>
      </c>
      <c r="X129" s="137">
        <f t="shared" si="44"/>
        <v>0</v>
      </c>
      <c r="Y129" s="153" t="str">
        <f>IF(X129&gt;0,IF(Калькуляция!$C$2='Статистическая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129" s="157" t="str">
        <f t="shared" si="45"/>
        <v/>
      </c>
      <c r="AD129" s="152">
        <f t="shared" si="46"/>
        <v>0</v>
      </c>
    </row>
    <row r="130" spans="2:30" x14ac:dyDescent="0.25">
      <c r="B130" s="111"/>
      <c r="C130" s="123"/>
      <c r="D130" s="110"/>
      <c r="E130" s="110"/>
      <c r="F130" s="112"/>
      <c r="G130" s="112"/>
      <c r="H130" s="112"/>
      <c r="I130" s="130">
        <f t="shared" si="32"/>
        <v>0</v>
      </c>
      <c r="J130" s="135"/>
      <c r="K130" s="125">
        <f t="shared" si="33"/>
        <v>0</v>
      </c>
      <c r="L130" s="125">
        <f t="shared" si="34"/>
        <v>0</v>
      </c>
      <c r="M130" s="125">
        <f t="shared" si="35"/>
        <v>0</v>
      </c>
      <c r="N130" s="125">
        <f t="shared" si="36"/>
        <v>0</v>
      </c>
      <c r="O130" s="130">
        <f t="shared" si="37"/>
        <v>0</v>
      </c>
      <c r="P130" s="136">
        <f t="shared" si="38"/>
        <v>0</v>
      </c>
      <c r="Q130" s="134">
        <f t="shared" si="39"/>
        <v>0</v>
      </c>
      <c r="R130" s="134"/>
      <c r="S130" s="125">
        <f t="shared" si="40"/>
        <v>0</v>
      </c>
      <c r="T130" s="125">
        <f t="shared" si="41"/>
        <v>0</v>
      </c>
      <c r="U130" s="125">
        <f>IF(O130&gt;0,SUM('Расчет ФОТ'!O130:R130)*'Расчет ФОТ'!$U$5,0)</f>
        <v>0</v>
      </c>
      <c r="V130" s="129">
        <f t="shared" si="42"/>
        <v>0</v>
      </c>
      <c r="W130" s="125">
        <f t="shared" si="43"/>
        <v>0</v>
      </c>
      <c r="X130" s="137">
        <f t="shared" si="44"/>
        <v>0</v>
      </c>
      <c r="Y130" s="153" t="str">
        <f>IF(X130&gt;0,IF(Калькуляция!$C$2='Статистическая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130" s="157" t="str">
        <f t="shared" si="45"/>
        <v/>
      </c>
      <c r="AD130" s="152">
        <f t="shared" si="46"/>
        <v>0</v>
      </c>
    </row>
    <row r="131" spans="2:30" x14ac:dyDescent="0.25">
      <c r="B131" s="111"/>
      <c r="C131" s="123"/>
      <c r="D131" s="110"/>
      <c r="E131" s="110"/>
      <c r="F131" s="112"/>
      <c r="G131" s="112"/>
      <c r="H131" s="112"/>
      <c r="I131" s="130">
        <f t="shared" si="32"/>
        <v>0</v>
      </c>
      <c r="J131" s="135"/>
      <c r="K131" s="125">
        <f t="shared" si="33"/>
        <v>0</v>
      </c>
      <c r="L131" s="125">
        <f t="shared" si="34"/>
        <v>0</v>
      </c>
      <c r="M131" s="125">
        <f t="shared" si="35"/>
        <v>0</v>
      </c>
      <c r="N131" s="125">
        <f t="shared" si="36"/>
        <v>0</v>
      </c>
      <c r="O131" s="130">
        <f t="shared" si="37"/>
        <v>0</v>
      </c>
      <c r="P131" s="136">
        <f t="shared" si="38"/>
        <v>0</v>
      </c>
      <c r="Q131" s="134">
        <f t="shared" si="39"/>
        <v>0</v>
      </c>
      <c r="R131" s="134"/>
      <c r="S131" s="125">
        <f t="shared" si="40"/>
        <v>0</v>
      </c>
      <c r="T131" s="125">
        <f t="shared" si="41"/>
        <v>0</v>
      </c>
      <c r="U131" s="125">
        <f>IF(O131&gt;0,SUM('Расчет ФОТ'!O131:R131)*'Расчет ФОТ'!$U$5,0)</f>
        <v>0</v>
      </c>
      <c r="V131" s="129">
        <f t="shared" si="42"/>
        <v>0</v>
      </c>
      <c r="W131" s="125">
        <f t="shared" si="43"/>
        <v>0</v>
      </c>
      <c r="X131" s="137">
        <f t="shared" si="44"/>
        <v>0</v>
      </c>
      <c r="Y131" s="153" t="str">
        <f>IF(X131&gt;0,IF(Калькуляция!$C$2='Статистическая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131" s="157" t="str">
        <f t="shared" si="45"/>
        <v/>
      </c>
      <c r="AD131" s="152">
        <f t="shared" si="46"/>
        <v>0</v>
      </c>
    </row>
    <row r="132" spans="2:30" x14ac:dyDescent="0.25">
      <c r="B132" s="111"/>
      <c r="C132" s="123"/>
      <c r="D132" s="110"/>
      <c r="E132" s="110"/>
      <c r="F132" s="112"/>
      <c r="G132" s="112"/>
      <c r="H132" s="112"/>
      <c r="I132" s="130">
        <f t="shared" si="32"/>
        <v>0</v>
      </c>
      <c r="J132" s="135"/>
      <c r="K132" s="125">
        <f t="shared" si="33"/>
        <v>0</v>
      </c>
      <c r="L132" s="125">
        <f t="shared" si="34"/>
        <v>0</v>
      </c>
      <c r="M132" s="125">
        <f t="shared" si="35"/>
        <v>0</v>
      </c>
      <c r="N132" s="125">
        <f t="shared" si="36"/>
        <v>0</v>
      </c>
      <c r="O132" s="130">
        <f t="shared" si="37"/>
        <v>0</v>
      </c>
      <c r="P132" s="136">
        <f t="shared" si="38"/>
        <v>0</v>
      </c>
      <c r="Q132" s="134">
        <f t="shared" si="39"/>
        <v>0</v>
      </c>
      <c r="R132" s="134"/>
      <c r="S132" s="125">
        <f t="shared" si="40"/>
        <v>0</v>
      </c>
      <c r="T132" s="125">
        <f t="shared" si="41"/>
        <v>0</v>
      </c>
      <c r="U132" s="125">
        <f>IF(O132&gt;0,SUM('Расчет ФОТ'!O132:R132)*'Расчет ФОТ'!$U$5,0)</f>
        <v>0</v>
      </c>
      <c r="V132" s="129">
        <f t="shared" si="42"/>
        <v>0</v>
      </c>
      <c r="W132" s="125">
        <f t="shared" si="43"/>
        <v>0</v>
      </c>
      <c r="X132" s="137">
        <f t="shared" si="44"/>
        <v>0</v>
      </c>
      <c r="Y132" s="153" t="str">
        <f>IF(X132&gt;0,IF(Калькуляция!$C$2='Статистическая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132" s="157" t="str">
        <f t="shared" si="45"/>
        <v/>
      </c>
      <c r="AD132" s="152">
        <f t="shared" si="46"/>
        <v>0</v>
      </c>
    </row>
    <row r="133" spans="2:30" x14ac:dyDescent="0.25">
      <c r="B133" s="111"/>
      <c r="C133" s="123"/>
      <c r="D133" s="110"/>
      <c r="E133" s="110"/>
      <c r="F133" s="112"/>
      <c r="G133" s="112"/>
      <c r="H133" s="112"/>
      <c r="I133" s="130">
        <f t="shared" si="32"/>
        <v>0</v>
      </c>
      <c r="J133" s="135"/>
      <c r="K133" s="125">
        <f t="shared" si="33"/>
        <v>0</v>
      </c>
      <c r="L133" s="125">
        <f t="shared" si="34"/>
        <v>0</v>
      </c>
      <c r="M133" s="125">
        <f t="shared" si="35"/>
        <v>0</v>
      </c>
      <c r="N133" s="125">
        <f t="shared" si="36"/>
        <v>0</v>
      </c>
      <c r="O133" s="130">
        <f t="shared" si="37"/>
        <v>0</v>
      </c>
      <c r="P133" s="136">
        <f t="shared" si="38"/>
        <v>0</v>
      </c>
      <c r="Q133" s="134">
        <f t="shared" si="39"/>
        <v>0</v>
      </c>
      <c r="R133" s="134"/>
      <c r="S133" s="125">
        <f t="shared" si="40"/>
        <v>0</v>
      </c>
      <c r="T133" s="125">
        <f t="shared" si="41"/>
        <v>0</v>
      </c>
      <c r="U133" s="125">
        <f>IF(O133&gt;0,SUM('Расчет ФОТ'!O133:R133)*'Расчет ФОТ'!$U$5,0)</f>
        <v>0</v>
      </c>
      <c r="V133" s="129">
        <f t="shared" si="42"/>
        <v>0</v>
      </c>
      <c r="W133" s="125">
        <f t="shared" si="43"/>
        <v>0</v>
      </c>
      <c r="X133" s="137">
        <f t="shared" si="44"/>
        <v>0</v>
      </c>
      <c r="Y133" s="153" t="str">
        <f>IF(X133&gt;0,IF(Калькуляция!$C$2='Статистическая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133" s="157" t="str">
        <f t="shared" si="45"/>
        <v/>
      </c>
      <c r="AD133" s="152">
        <f t="shared" si="46"/>
        <v>0</v>
      </c>
    </row>
    <row r="134" spans="2:30" x14ac:dyDescent="0.25">
      <c r="B134" s="111"/>
      <c r="C134" s="123"/>
      <c r="D134" s="110"/>
      <c r="E134" s="110"/>
      <c r="F134" s="112"/>
      <c r="G134" s="112"/>
      <c r="H134" s="112"/>
      <c r="I134" s="130">
        <f t="shared" si="32"/>
        <v>0</v>
      </c>
      <c r="J134" s="135"/>
      <c r="K134" s="125">
        <f t="shared" si="33"/>
        <v>0</v>
      </c>
      <c r="L134" s="125">
        <f t="shared" si="34"/>
        <v>0</v>
      </c>
      <c r="M134" s="125">
        <f t="shared" si="35"/>
        <v>0</v>
      </c>
      <c r="N134" s="125">
        <f t="shared" si="36"/>
        <v>0</v>
      </c>
      <c r="O134" s="130">
        <f t="shared" si="37"/>
        <v>0</v>
      </c>
      <c r="P134" s="136">
        <f t="shared" si="38"/>
        <v>0</v>
      </c>
      <c r="Q134" s="134">
        <f t="shared" si="39"/>
        <v>0</v>
      </c>
      <c r="R134" s="134"/>
      <c r="S134" s="125">
        <f t="shared" si="40"/>
        <v>0</v>
      </c>
      <c r="T134" s="125">
        <f t="shared" si="41"/>
        <v>0</v>
      </c>
      <c r="U134" s="125">
        <f>IF(O134&gt;0,SUM('Расчет ФОТ'!O134:R134)*'Расчет ФОТ'!$U$5,0)</f>
        <v>0</v>
      </c>
      <c r="V134" s="129">
        <f t="shared" si="42"/>
        <v>0</v>
      </c>
      <c r="W134" s="125">
        <f t="shared" si="43"/>
        <v>0</v>
      </c>
      <c r="X134" s="137">
        <f t="shared" si="44"/>
        <v>0</v>
      </c>
      <c r="Y134" s="153" t="str">
        <f>IF(X134&gt;0,IF(Калькуляция!$C$2='Статистическая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134" s="157" t="str">
        <f t="shared" si="45"/>
        <v/>
      </c>
      <c r="AD134" s="152">
        <f t="shared" si="46"/>
        <v>0</v>
      </c>
    </row>
    <row r="135" spans="2:30" x14ac:dyDescent="0.25">
      <c r="B135" s="111"/>
      <c r="C135" s="123"/>
      <c r="D135" s="110"/>
      <c r="E135" s="110"/>
      <c r="F135" s="112"/>
      <c r="G135" s="112"/>
      <c r="H135" s="112"/>
      <c r="I135" s="130">
        <f t="shared" si="32"/>
        <v>0</v>
      </c>
      <c r="J135" s="135"/>
      <c r="K135" s="125">
        <f t="shared" si="33"/>
        <v>0</v>
      </c>
      <c r="L135" s="125">
        <f t="shared" si="34"/>
        <v>0</v>
      </c>
      <c r="M135" s="125">
        <f t="shared" si="35"/>
        <v>0</v>
      </c>
      <c r="N135" s="125">
        <f t="shared" si="36"/>
        <v>0</v>
      </c>
      <c r="O135" s="130">
        <f t="shared" si="37"/>
        <v>0</v>
      </c>
      <c r="P135" s="136">
        <f t="shared" si="38"/>
        <v>0</v>
      </c>
      <c r="Q135" s="134">
        <f t="shared" si="39"/>
        <v>0</v>
      </c>
      <c r="R135" s="134"/>
      <c r="S135" s="125">
        <f t="shared" si="40"/>
        <v>0</v>
      </c>
      <c r="T135" s="125">
        <f t="shared" si="41"/>
        <v>0</v>
      </c>
      <c r="U135" s="125">
        <f>IF(O135&gt;0,SUM('Расчет ФОТ'!O135:R135)*'Расчет ФОТ'!$U$5,0)</f>
        <v>0</v>
      </c>
      <c r="V135" s="129">
        <f t="shared" si="42"/>
        <v>0</v>
      </c>
      <c r="W135" s="125">
        <f t="shared" si="43"/>
        <v>0</v>
      </c>
      <c r="X135" s="137">
        <f t="shared" si="44"/>
        <v>0</v>
      </c>
      <c r="Y135" s="153" t="str">
        <f>IF(X135&gt;0,IF(Калькуляция!$C$2='Статистическая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135" s="157" t="str">
        <f t="shared" si="45"/>
        <v/>
      </c>
      <c r="AD135" s="152">
        <f t="shared" si="46"/>
        <v>0</v>
      </c>
    </row>
    <row r="136" spans="2:30" x14ac:dyDescent="0.25">
      <c r="B136" s="111"/>
      <c r="C136" s="123"/>
      <c r="D136" s="110"/>
      <c r="E136" s="110"/>
      <c r="F136" s="112"/>
      <c r="G136" s="112"/>
      <c r="H136" s="112"/>
      <c r="I136" s="130">
        <f t="shared" si="32"/>
        <v>0</v>
      </c>
      <c r="J136" s="135"/>
      <c r="K136" s="125">
        <f t="shared" si="33"/>
        <v>0</v>
      </c>
      <c r="L136" s="125">
        <f t="shared" si="34"/>
        <v>0</v>
      </c>
      <c r="M136" s="125">
        <f t="shared" si="35"/>
        <v>0</v>
      </c>
      <c r="N136" s="125">
        <f t="shared" si="36"/>
        <v>0</v>
      </c>
      <c r="O136" s="130">
        <f t="shared" si="37"/>
        <v>0</v>
      </c>
      <c r="P136" s="136">
        <f t="shared" si="38"/>
        <v>0</v>
      </c>
      <c r="Q136" s="134">
        <f t="shared" si="39"/>
        <v>0</v>
      </c>
      <c r="R136" s="134"/>
      <c r="S136" s="125">
        <f t="shared" si="40"/>
        <v>0</v>
      </c>
      <c r="T136" s="125">
        <f t="shared" si="41"/>
        <v>0</v>
      </c>
      <c r="U136" s="125">
        <f>IF(O136&gt;0,SUM('Расчет ФОТ'!O136:R136)*'Расчет ФОТ'!$U$5,0)</f>
        <v>0</v>
      </c>
      <c r="V136" s="129">
        <f t="shared" si="42"/>
        <v>0</v>
      </c>
      <c r="W136" s="125">
        <f t="shared" si="43"/>
        <v>0</v>
      </c>
      <c r="X136" s="137">
        <f t="shared" si="44"/>
        <v>0</v>
      </c>
      <c r="Y136" s="153" t="str">
        <f>IF(X136&gt;0,IF(Калькуляция!$C$2='Статистическая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136" s="157" t="str">
        <f t="shared" si="45"/>
        <v/>
      </c>
      <c r="AD136" s="152">
        <f t="shared" si="46"/>
        <v>0</v>
      </c>
    </row>
    <row r="137" spans="2:30" x14ac:dyDescent="0.25">
      <c r="B137" s="111"/>
      <c r="C137" s="123"/>
      <c r="D137" s="110"/>
      <c r="E137" s="110"/>
      <c r="F137" s="112"/>
      <c r="G137" s="112"/>
      <c r="H137" s="112"/>
      <c r="I137" s="130">
        <f t="shared" si="32"/>
        <v>0</v>
      </c>
      <c r="J137" s="135"/>
      <c r="K137" s="125">
        <f t="shared" si="33"/>
        <v>0</v>
      </c>
      <c r="L137" s="125">
        <f t="shared" si="34"/>
        <v>0</v>
      </c>
      <c r="M137" s="125">
        <f t="shared" si="35"/>
        <v>0</v>
      </c>
      <c r="N137" s="125">
        <f t="shared" si="36"/>
        <v>0</v>
      </c>
      <c r="O137" s="130">
        <f t="shared" si="37"/>
        <v>0</v>
      </c>
      <c r="P137" s="136">
        <f t="shared" si="38"/>
        <v>0</v>
      </c>
      <c r="Q137" s="134">
        <f t="shared" si="39"/>
        <v>0</v>
      </c>
      <c r="R137" s="134"/>
      <c r="S137" s="125">
        <f t="shared" si="40"/>
        <v>0</v>
      </c>
      <c r="T137" s="125">
        <f t="shared" si="41"/>
        <v>0</v>
      </c>
      <c r="U137" s="125">
        <f>IF(O137&gt;0,SUM('Расчет ФОТ'!O137:R137)*'Расчет ФОТ'!$U$5,0)</f>
        <v>0</v>
      </c>
      <c r="V137" s="129">
        <f t="shared" si="42"/>
        <v>0</v>
      </c>
      <c r="W137" s="125">
        <f t="shared" si="43"/>
        <v>0</v>
      </c>
      <c r="X137" s="137">
        <f t="shared" si="44"/>
        <v>0</v>
      </c>
      <c r="Y137" s="153" t="str">
        <f>IF(X137&gt;0,IF(Калькуляция!$C$2='Статистическая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137" s="157" t="str">
        <f t="shared" si="45"/>
        <v/>
      </c>
      <c r="AD137" s="152">
        <f t="shared" si="46"/>
        <v>0</v>
      </c>
    </row>
    <row r="138" spans="2:30" x14ac:dyDescent="0.25">
      <c r="B138" s="111"/>
      <c r="C138" s="123"/>
      <c r="D138" s="110"/>
      <c r="E138" s="110"/>
      <c r="F138" s="112"/>
      <c r="G138" s="112"/>
      <c r="H138" s="112"/>
      <c r="I138" s="130">
        <f t="shared" si="32"/>
        <v>0</v>
      </c>
      <c r="J138" s="135"/>
      <c r="K138" s="125">
        <f t="shared" si="33"/>
        <v>0</v>
      </c>
      <c r="L138" s="125">
        <f t="shared" si="34"/>
        <v>0</v>
      </c>
      <c r="M138" s="125">
        <f t="shared" si="35"/>
        <v>0</v>
      </c>
      <c r="N138" s="125">
        <f t="shared" si="36"/>
        <v>0</v>
      </c>
      <c r="O138" s="130">
        <f t="shared" si="37"/>
        <v>0</v>
      </c>
      <c r="P138" s="136">
        <f t="shared" si="38"/>
        <v>0</v>
      </c>
      <c r="Q138" s="134">
        <f t="shared" si="39"/>
        <v>0</v>
      </c>
      <c r="R138" s="134"/>
      <c r="S138" s="125">
        <f t="shared" si="40"/>
        <v>0</v>
      </c>
      <c r="T138" s="125">
        <f t="shared" si="41"/>
        <v>0</v>
      </c>
      <c r="U138" s="125">
        <f>IF(O138&gt;0,SUM('Расчет ФОТ'!O138:R138)*'Расчет ФОТ'!$U$5,0)</f>
        <v>0</v>
      </c>
      <c r="V138" s="129">
        <f t="shared" si="42"/>
        <v>0</v>
      </c>
      <c r="W138" s="125">
        <f t="shared" si="43"/>
        <v>0</v>
      </c>
      <c r="X138" s="137">
        <f t="shared" si="44"/>
        <v>0</v>
      </c>
      <c r="Y138" s="153" t="str">
        <f>IF(X138&gt;0,IF(Калькуляция!$C$2='Статистическая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138" s="157" t="str">
        <f t="shared" si="45"/>
        <v/>
      </c>
      <c r="AD138" s="152">
        <f t="shared" si="46"/>
        <v>0</v>
      </c>
    </row>
    <row r="139" spans="2:30" x14ac:dyDescent="0.25">
      <c r="B139" s="111"/>
      <c r="C139" s="123"/>
      <c r="D139" s="110"/>
      <c r="E139" s="110"/>
      <c r="F139" s="112"/>
      <c r="G139" s="112"/>
      <c r="H139" s="112"/>
      <c r="I139" s="130">
        <f t="shared" si="32"/>
        <v>0</v>
      </c>
      <c r="J139" s="135"/>
      <c r="K139" s="125">
        <f t="shared" si="33"/>
        <v>0</v>
      </c>
      <c r="L139" s="125">
        <f t="shared" si="34"/>
        <v>0</v>
      </c>
      <c r="M139" s="125">
        <f t="shared" si="35"/>
        <v>0</v>
      </c>
      <c r="N139" s="125">
        <f t="shared" si="36"/>
        <v>0</v>
      </c>
      <c r="O139" s="130">
        <f t="shared" si="37"/>
        <v>0</v>
      </c>
      <c r="P139" s="136">
        <f t="shared" si="38"/>
        <v>0</v>
      </c>
      <c r="Q139" s="134">
        <f t="shared" si="39"/>
        <v>0</v>
      </c>
      <c r="R139" s="134"/>
      <c r="S139" s="125">
        <f t="shared" si="40"/>
        <v>0</v>
      </c>
      <c r="T139" s="125">
        <f t="shared" si="41"/>
        <v>0</v>
      </c>
      <c r="U139" s="125">
        <f>IF(O139&gt;0,SUM('Расчет ФОТ'!O139:R139)*'Расчет ФОТ'!$U$5,0)</f>
        <v>0</v>
      </c>
      <c r="V139" s="129">
        <f t="shared" si="42"/>
        <v>0</v>
      </c>
      <c r="W139" s="125">
        <f t="shared" si="43"/>
        <v>0</v>
      </c>
      <c r="X139" s="137">
        <f t="shared" si="44"/>
        <v>0</v>
      </c>
      <c r="Y139" s="153" t="str">
        <f>IF(X139&gt;0,IF(Калькуляция!$C$2='Статистическая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139" s="157" t="str">
        <f t="shared" si="45"/>
        <v/>
      </c>
      <c r="AD139" s="152">
        <f t="shared" si="46"/>
        <v>0</v>
      </c>
    </row>
    <row r="140" spans="2:30" x14ac:dyDescent="0.25">
      <c r="B140" s="111"/>
      <c r="C140" s="123"/>
      <c r="D140" s="110"/>
      <c r="E140" s="110"/>
      <c r="F140" s="112"/>
      <c r="G140" s="112"/>
      <c r="H140" s="112"/>
      <c r="I140" s="130">
        <f t="shared" si="32"/>
        <v>0</v>
      </c>
      <c r="J140" s="135"/>
      <c r="K140" s="125">
        <f t="shared" si="33"/>
        <v>0</v>
      </c>
      <c r="L140" s="125">
        <f t="shared" si="34"/>
        <v>0</v>
      </c>
      <c r="M140" s="125">
        <f t="shared" si="35"/>
        <v>0</v>
      </c>
      <c r="N140" s="125">
        <f t="shared" si="36"/>
        <v>0</v>
      </c>
      <c r="O140" s="130">
        <f t="shared" si="37"/>
        <v>0</v>
      </c>
      <c r="P140" s="136">
        <f t="shared" si="38"/>
        <v>0</v>
      </c>
      <c r="Q140" s="134">
        <f t="shared" si="39"/>
        <v>0</v>
      </c>
      <c r="R140" s="134"/>
      <c r="S140" s="125">
        <f t="shared" si="40"/>
        <v>0</v>
      </c>
      <c r="T140" s="125">
        <f t="shared" si="41"/>
        <v>0</v>
      </c>
      <c r="U140" s="125">
        <f>IF(O140&gt;0,SUM('Расчет ФОТ'!O140:R140)*'Расчет ФОТ'!$U$5,0)</f>
        <v>0</v>
      </c>
      <c r="V140" s="129">
        <f t="shared" si="42"/>
        <v>0</v>
      </c>
      <c r="W140" s="125">
        <f t="shared" si="43"/>
        <v>0</v>
      </c>
      <c r="X140" s="137">
        <f t="shared" si="44"/>
        <v>0</v>
      </c>
      <c r="Y140" s="153" t="str">
        <f>IF(X140&gt;0,IF(Калькуляция!$C$2='Статистическая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140" s="157" t="str">
        <f t="shared" si="45"/>
        <v/>
      </c>
      <c r="AD140" s="152">
        <f t="shared" si="46"/>
        <v>0</v>
      </c>
    </row>
    <row r="141" spans="2:30" x14ac:dyDescent="0.25">
      <c r="B141" s="111"/>
      <c r="C141" s="123"/>
      <c r="D141" s="110"/>
      <c r="E141" s="110"/>
      <c r="F141" s="112"/>
      <c r="G141" s="112"/>
      <c r="H141" s="112"/>
      <c r="I141" s="130">
        <f t="shared" si="32"/>
        <v>0</v>
      </c>
      <c r="J141" s="135"/>
      <c r="K141" s="125">
        <f t="shared" si="33"/>
        <v>0</v>
      </c>
      <c r="L141" s="125">
        <f t="shared" si="34"/>
        <v>0</v>
      </c>
      <c r="M141" s="125">
        <f t="shared" si="35"/>
        <v>0</v>
      </c>
      <c r="N141" s="125">
        <f t="shared" si="36"/>
        <v>0</v>
      </c>
      <c r="O141" s="130">
        <f t="shared" si="37"/>
        <v>0</v>
      </c>
      <c r="P141" s="136">
        <f t="shared" si="38"/>
        <v>0</v>
      </c>
      <c r="Q141" s="134">
        <f t="shared" si="39"/>
        <v>0</v>
      </c>
      <c r="R141" s="134"/>
      <c r="S141" s="125">
        <f t="shared" si="40"/>
        <v>0</v>
      </c>
      <c r="T141" s="125">
        <f t="shared" si="41"/>
        <v>0</v>
      </c>
      <c r="U141" s="125">
        <f>IF(O141&gt;0,SUM('Расчет ФОТ'!O141:R141)*'Расчет ФОТ'!$U$5,0)</f>
        <v>0</v>
      </c>
      <c r="V141" s="129">
        <f t="shared" si="42"/>
        <v>0</v>
      </c>
      <c r="W141" s="125">
        <f t="shared" si="43"/>
        <v>0</v>
      </c>
      <c r="X141" s="137">
        <f t="shared" si="44"/>
        <v>0</v>
      </c>
      <c r="Y141" s="153" t="str">
        <f>IF(X141&gt;0,IF(Калькуляция!$C$2='Статистическая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141" s="157" t="str">
        <f t="shared" si="45"/>
        <v/>
      </c>
      <c r="AD141" s="152">
        <f t="shared" si="46"/>
        <v>0</v>
      </c>
    </row>
    <row r="142" spans="2:30" x14ac:dyDescent="0.25">
      <c r="B142" s="111"/>
      <c r="C142" s="123"/>
      <c r="D142" s="110"/>
      <c r="E142" s="110"/>
      <c r="F142" s="112"/>
      <c r="G142" s="112"/>
      <c r="H142" s="112"/>
      <c r="I142" s="130">
        <f t="shared" si="32"/>
        <v>0</v>
      </c>
      <c r="J142" s="135"/>
      <c r="K142" s="125">
        <f t="shared" si="33"/>
        <v>0</v>
      </c>
      <c r="L142" s="125">
        <f t="shared" si="34"/>
        <v>0</v>
      </c>
      <c r="M142" s="125">
        <f t="shared" si="35"/>
        <v>0</v>
      </c>
      <c r="N142" s="125">
        <f t="shared" si="36"/>
        <v>0</v>
      </c>
      <c r="O142" s="130">
        <f t="shared" si="37"/>
        <v>0</v>
      </c>
      <c r="P142" s="136">
        <f t="shared" si="38"/>
        <v>0</v>
      </c>
      <c r="Q142" s="134">
        <f t="shared" si="39"/>
        <v>0</v>
      </c>
      <c r="R142" s="134"/>
      <c r="S142" s="125">
        <f t="shared" si="40"/>
        <v>0</v>
      </c>
      <c r="T142" s="125">
        <f t="shared" si="41"/>
        <v>0</v>
      </c>
      <c r="U142" s="125">
        <f>IF(O142&gt;0,SUM('Расчет ФОТ'!O142:R142)*'Расчет ФОТ'!$U$5,0)</f>
        <v>0</v>
      </c>
      <c r="V142" s="129">
        <f t="shared" si="42"/>
        <v>0</v>
      </c>
      <c r="W142" s="125">
        <f t="shared" si="43"/>
        <v>0</v>
      </c>
      <c r="X142" s="137">
        <f t="shared" si="44"/>
        <v>0</v>
      </c>
      <c r="Y142" s="153" t="str">
        <f>IF(X142&gt;0,IF(Калькуляция!$C$2='Статистическая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142" s="157" t="str">
        <f t="shared" si="45"/>
        <v/>
      </c>
      <c r="AD142" s="152">
        <f t="shared" si="46"/>
        <v>0</v>
      </c>
    </row>
    <row r="143" spans="2:30" x14ac:dyDescent="0.25">
      <c r="B143" s="111"/>
      <c r="C143" s="123"/>
      <c r="D143" s="110"/>
      <c r="E143" s="110"/>
      <c r="F143" s="112"/>
      <c r="G143" s="112"/>
      <c r="H143" s="112"/>
      <c r="I143" s="130">
        <f t="shared" si="32"/>
        <v>0</v>
      </c>
      <c r="J143" s="135"/>
      <c r="K143" s="125">
        <f t="shared" si="33"/>
        <v>0</v>
      </c>
      <c r="L143" s="125">
        <f t="shared" si="34"/>
        <v>0</v>
      </c>
      <c r="M143" s="125">
        <f t="shared" si="35"/>
        <v>0</v>
      </c>
      <c r="N143" s="125">
        <f t="shared" si="36"/>
        <v>0</v>
      </c>
      <c r="O143" s="130">
        <f t="shared" si="37"/>
        <v>0</v>
      </c>
      <c r="P143" s="136">
        <f t="shared" si="38"/>
        <v>0</v>
      </c>
      <c r="Q143" s="134">
        <f t="shared" si="39"/>
        <v>0</v>
      </c>
      <c r="R143" s="134"/>
      <c r="S143" s="125">
        <f t="shared" si="40"/>
        <v>0</v>
      </c>
      <c r="T143" s="125">
        <f t="shared" si="41"/>
        <v>0</v>
      </c>
      <c r="U143" s="125">
        <f>IF(O143&gt;0,SUM('Расчет ФОТ'!O143:R143)*'Расчет ФОТ'!$U$5,0)</f>
        <v>0</v>
      </c>
      <c r="V143" s="129">
        <f t="shared" si="42"/>
        <v>0</v>
      </c>
      <c r="W143" s="125">
        <f t="shared" si="43"/>
        <v>0</v>
      </c>
      <c r="X143" s="137">
        <f t="shared" si="44"/>
        <v>0</v>
      </c>
      <c r="Y143" s="153" t="str">
        <f>IF(X143&gt;0,IF(Калькуляция!$C$2='Статистическая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143" s="157" t="str">
        <f t="shared" si="45"/>
        <v/>
      </c>
      <c r="AD143" s="152">
        <f t="shared" si="46"/>
        <v>0</v>
      </c>
    </row>
    <row r="144" spans="2:30" x14ac:dyDescent="0.25">
      <c r="B144" s="111"/>
      <c r="C144" s="123"/>
      <c r="D144" s="110"/>
      <c r="E144" s="110"/>
      <c r="F144" s="112"/>
      <c r="G144" s="112"/>
      <c r="H144" s="112"/>
      <c r="I144" s="130">
        <f t="shared" si="32"/>
        <v>0</v>
      </c>
      <c r="J144" s="135"/>
      <c r="K144" s="125">
        <f t="shared" si="33"/>
        <v>0</v>
      </c>
      <c r="L144" s="125">
        <f t="shared" si="34"/>
        <v>0</v>
      </c>
      <c r="M144" s="125">
        <f t="shared" si="35"/>
        <v>0</v>
      </c>
      <c r="N144" s="125">
        <f t="shared" si="36"/>
        <v>0</v>
      </c>
      <c r="O144" s="130">
        <f t="shared" si="37"/>
        <v>0</v>
      </c>
      <c r="P144" s="136">
        <f t="shared" si="38"/>
        <v>0</v>
      </c>
      <c r="Q144" s="134">
        <f t="shared" si="39"/>
        <v>0</v>
      </c>
      <c r="R144" s="134"/>
      <c r="S144" s="125">
        <f t="shared" si="40"/>
        <v>0</v>
      </c>
      <c r="T144" s="125">
        <f t="shared" si="41"/>
        <v>0</v>
      </c>
      <c r="U144" s="125">
        <f>IF(O144&gt;0,SUM('Расчет ФОТ'!O144:R144)*'Расчет ФОТ'!$U$5,0)</f>
        <v>0</v>
      </c>
      <c r="V144" s="129">
        <f t="shared" si="42"/>
        <v>0</v>
      </c>
      <c r="W144" s="125">
        <f t="shared" si="43"/>
        <v>0</v>
      </c>
      <c r="X144" s="137">
        <f t="shared" si="44"/>
        <v>0</v>
      </c>
      <c r="Y144" s="153" t="str">
        <f>IF(X144&gt;0,IF(Калькуляция!$C$2='Статистическая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144" s="157" t="str">
        <f t="shared" si="45"/>
        <v/>
      </c>
      <c r="AD144" s="152">
        <f t="shared" si="46"/>
        <v>0</v>
      </c>
    </row>
    <row r="145" spans="2:30" x14ac:dyDescent="0.25">
      <c r="B145" s="111"/>
      <c r="C145" s="123"/>
      <c r="D145" s="110"/>
      <c r="E145" s="110"/>
      <c r="F145" s="112"/>
      <c r="G145" s="112"/>
      <c r="H145" s="112"/>
      <c r="I145" s="130">
        <f t="shared" si="32"/>
        <v>0</v>
      </c>
      <c r="J145" s="135"/>
      <c r="K145" s="125">
        <f t="shared" si="33"/>
        <v>0</v>
      </c>
      <c r="L145" s="125">
        <f t="shared" si="34"/>
        <v>0</v>
      </c>
      <c r="M145" s="125">
        <f t="shared" si="35"/>
        <v>0</v>
      </c>
      <c r="N145" s="125">
        <f t="shared" si="36"/>
        <v>0</v>
      </c>
      <c r="O145" s="130">
        <f t="shared" si="37"/>
        <v>0</v>
      </c>
      <c r="P145" s="136">
        <f t="shared" si="38"/>
        <v>0</v>
      </c>
      <c r="Q145" s="134">
        <f t="shared" si="39"/>
        <v>0</v>
      </c>
      <c r="R145" s="134"/>
      <c r="S145" s="125">
        <f t="shared" si="40"/>
        <v>0</v>
      </c>
      <c r="T145" s="125">
        <f t="shared" si="41"/>
        <v>0</v>
      </c>
      <c r="U145" s="125">
        <f>IF(O145&gt;0,SUM('Расчет ФОТ'!O145:R145)*'Расчет ФОТ'!$U$5,0)</f>
        <v>0</v>
      </c>
      <c r="V145" s="129">
        <f t="shared" si="42"/>
        <v>0</v>
      </c>
      <c r="W145" s="125">
        <f t="shared" si="43"/>
        <v>0</v>
      </c>
      <c r="X145" s="137">
        <f t="shared" si="44"/>
        <v>0</v>
      </c>
      <c r="Y145" s="153" t="str">
        <f>IF(X145&gt;0,IF(Калькуляция!$C$2='Статистическая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145" s="157" t="str">
        <f t="shared" si="45"/>
        <v/>
      </c>
      <c r="AD145" s="152">
        <f t="shared" si="46"/>
        <v>0</v>
      </c>
    </row>
    <row r="146" spans="2:30" x14ac:dyDescent="0.25">
      <c r="B146" s="111"/>
      <c r="C146" s="123"/>
      <c r="D146" s="110"/>
      <c r="E146" s="110"/>
      <c r="F146" s="112"/>
      <c r="G146" s="112"/>
      <c r="H146" s="112"/>
      <c r="I146" s="130">
        <f t="shared" si="32"/>
        <v>0</v>
      </c>
      <c r="J146" s="135"/>
      <c r="K146" s="125">
        <f t="shared" si="33"/>
        <v>0</v>
      </c>
      <c r="L146" s="125">
        <f t="shared" si="34"/>
        <v>0</v>
      </c>
      <c r="M146" s="125">
        <f t="shared" si="35"/>
        <v>0</v>
      </c>
      <c r="N146" s="125">
        <f t="shared" si="36"/>
        <v>0</v>
      </c>
      <c r="O146" s="130">
        <f t="shared" si="37"/>
        <v>0</v>
      </c>
      <c r="P146" s="136">
        <f t="shared" si="38"/>
        <v>0</v>
      </c>
      <c r="Q146" s="134">
        <f t="shared" si="39"/>
        <v>0</v>
      </c>
      <c r="R146" s="134"/>
      <c r="S146" s="125">
        <f t="shared" si="40"/>
        <v>0</v>
      </c>
      <c r="T146" s="125">
        <f t="shared" si="41"/>
        <v>0</v>
      </c>
      <c r="U146" s="125">
        <f>IF(O146&gt;0,SUM('Расчет ФОТ'!O146:R146)*'Расчет ФОТ'!$U$5,0)</f>
        <v>0</v>
      </c>
      <c r="V146" s="129">
        <f t="shared" si="42"/>
        <v>0</v>
      </c>
      <c r="W146" s="125">
        <f t="shared" si="43"/>
        <v>0</v>
      </c>
      <c r="X146" s="137">
        <f t="shared" si="44"/>
        <v>0</v>
      </c>
      <c r="Y146" s="153" t="str">
        <f>IF(X146&gt;0,IF(Калькуляция!$C$2='Статистическая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146" s="157" t="str">
        <f t="shared" si="45"/>
        <v/>
      </c>
      <c r="AD146" s="152">
        <f t="shared" si="46"/>
        <v>0</v>
      </c>
    </row>
    <row r="147" spans="2:30" x14ac:dyDescent="0.25">
      <c r="B147" s="111"/>
      <c r="C147" s="123"/>
      <c r="D147" s="110"/>
      <c r="E147" s="110"/>
      <c r="F147" s="112"/>
      <c r="G147" s="112"/>
      <c r="H147" s="112"/>
      <c r="I147" s="130">
        <f t="shared" si="32"/>
        <v>0</v>
      </c>
      <c r="J147" s="135"/>
      <c r="K147" s="125">
        <f t="shared" si="33"/>
        <v>0</v>
      </c>
      <c r="L147" s="125">
        <f t="shared" si="34"/>
        <v>0</v>
      </c>
      <c r="M147" s="125">
        <f t="shared" si="35"/>
        <v>0</v>
      </c>
      <c r="N147" s="125">
        <f t="shared" si="36"/>
        <v>0</v>
      </c>
      <c r="O147" s="130">
        <f t="shared" si="37"/>
        <v>0</v>
      </c>
      <c r="P147" s="136">
        <f t="shared" si="38"/>
        <v>0</v>
      </c>
      <c r="Q147" s="134">
        <f t="shared" si="39"/>
        <v>0</v>
      </c>
      <c r="R147" s="134"/>
      <c r="S147" s="125">
        <f t="shared" si="40"/>
        <v>0</v>
      </c>
      <c r="T147" s="125">
        <f t="shared" si="41"/>
        <v>0</v>
      </c>
      <c r="U147" s="125">
        <f>IF(O147&gt;0,SUM('Расчет ФОТ'!O147:R147)*'Расчет ФОТ'!$U$5,0)</f>
        <v>0</v>
      </c>
      <c r="V147" s="129">
        <f t="shared" si="42"/>
        <v>0</v>
      </c>
      <c r="W147" s="125">
        <f t="shared" si="43"/>
        <v>0</v>
      </c>
      <c r="X147" s="137">
        <f t="shared" si="44"/>
        <v>0</v>
      </c>
      <c r="Y147" s="153" t="str">
        <f>IF(X147&gt;0,IF(Калькуляция!$C$2='Статистическая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147" s="157" t="str">
        <f t="shared" si="45"/>
        <v/>
      </c>
      <c r="AD147" s="152">
        <f t="shared" si="46"/>
        <v>0</v>
      </c>
    </row>
    <row r="148" spans="2:30" x14ac:dyDescent="0.25">
      <c r="B148" s="111"/>
      <c r="C148" s="123"/>
      <c r="D148" s="110"/>
      <c r="E148" s="110"/>
      <c r="F148" s="112"/>
      <c r="G148" s="112"/>
      <c r="H148" s="112"/>
      <c r="I148" s="130">
        <f t="shared" si="32"/>
        <v>0</v>
      </c>
      <c r="J148" s="135"/>
      <c r="K148" s="125">
        <f t="shared" si="33"/>
        <v>0</v>
      </c>
      <c r="L148" s="125">
        <f t="shared" si="34"/>
        <v>0</v>
      </c>
      <c r="M148" s="125">
        <f t="shared" si="35"/>
        <v>0</v>
      </c>
      <c r="N148" s="125">
        <f t="shared" si="36"/>
        <v>0</v>
      </c>
      <c r="O148" s="130">
        <f t="shared" si="37"/>
        <v>0</v>
      </c>
      <c r="P148" s="136">
        <f t="shared" si="38"/>
        <v>0</v>
      </c>
      <c r="Q148" s="134">
        <f t="shared" si="39"/>
        <v>0</v>
      </c>
      <c r="R148" s="134"/>
      <c r="S148" s="125">
        <f t="shared" si="40"/>
        <v>0</v>
      </c>
      <c r="T148" s="125">
        <f t="shared" si="41"/>
        <v>0</v>
      </c>
      <c r="U148" s="125">
        <f>IF(O148&gt;0,SUM('Расчет ФОТ'!O148:R148)*'Расчет ФОТ'!$U$5,0)</f>
        <v>0</v>
      </c>
      <c r="V148" s="129">
        <f t="shared" si="42"/>
        <v>0</v>
      </c>
      <c r="W148" s="125">
        <f t="shared" si="43"/>
        <v>0</v>
      </c>
      <c r="X148" s="137">
        <f t="shared" si="44"/>
        <v>0</v>
      </c>
      <c r="Y148" s="153" t="str">
        <f>IF(X148&gt;0,IF(Калькуляция!$C$2='Статистическая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148" s="157" t="str">
        <f t="shared" si="45"/>
        <v/>
      </c>
      <c r="AD148" s="152">
        <f t="shared" si="46"/>
        <v>0</v>
      </c>
    </row>
    <row r="149" spans="2:30" x14ac:dyDescent="0.25">
      <c r="B149" s="111"/>
      <c r="C149" s="123"/>
      <c r="D149" s="110"/>
      <c r="E149" s="110"/>
      <c r="F149" s="112"/>
      <c r="G149" s="112"/>
      <c r="H149" s="112"/>
      <c r="I149" s="130">
        <f t="shared" ref="I149:I209" si="47">H149*G149*F149*C149</f>
        <v>0</v>
      </c>
      <c r="J149" s="135"/>
      <c r="K149" s="125">
        <f t="shared" ref="K149:K209" si="48">IF(G149&gt;0,J149/G149,)</f>
        <v>0</v>
      </c>
      <c r="L149" s="125">
        <f t="shared" ref="L149:L209" si="49">IF(F149&gt;0,K149/F149,)</f>
        <v>0</v>
      </c>
      <c r="M149" s="125">
        <f t="shared" ref="M149:M209" si="50">C149*J149</f>
        <v>0</v>
      </c>
      <c r="N149" s="125">
        <f t="shared" ref="N149:N209" si="51">M149*H149</f>
        <v>0</v>
      </c>
      <c r="O149" s="130">
        <f t="shared" ref="O149:O209" si="52">N149/0.87</f>
        <v>0</v>
      </c>
      <c r="P149" s="136">
        <f t="shared" ref="P149:P209" si="53">IF(K149&gt;0,K149/0.87*14/30*G149/12*H149*C149,)</f>
        <v>0</v>
      </c>
      <c r="Q149" s="134">
        <f t="shared" ref="Q149:Q209" si="54">IF(I149&gt;0,(O149+P149)/I149/29.3*28*100%/12*I149,0)</f>
        <v>0</v>
      </c>
      <c r="R149" s="134"/>
      <c r="S149" s="125">
        <f t="shared" ref="S149:S209" si="55">SUM(O149:R149)*2/730*3</f>
        <v>0</v>
      </c>
      <c r="T149" s="125">
        <f t="shared" ref="T149:T209" si="56">SUM(O149:S149)*13%</f>
        <v>0</v>
      </c>
      <c r="U149" s="125">
        <f>IF(O149&gt;0,SUM('Расчет ФОТ'!O149:R149)*'Расчет ФОТ'!$U$5,0)</f>
        <v>0</v>
      </c>
      <c r="V149" s="129">
        <f t="shared" ref="V149:V209" si="57">SUM(O149:S149,U149:U149)</f>
        <v>0</v>
      </c>
      <c r="W149" s="125">
        <f t="shared" ref="W149:W209" si="58">IF(H149&gt;0,V149/H149,0)</f>
        <v>0</v>
      </c>
      <c r="X149" s="137">
        <f t="shared" ref="X149:X209" si="59">IF(I149&gt;0,V149/I149,)</f>
        <v>0</v>
      </c>
      <c r="Y149" s="153" t="str">
        <f>IF(X149&gt;0,IF(Калькуляция!$C$2='Статистическая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149" s="157" t="str">
        <f t="shared" ref="Z149:Z209" si="60">IF(X149&gt;0,(X149-Y149)/Y149,"")</f>
        <v/>
      </c>
      <c r="AD149" s="152">
        <f t="shared" ref="AD149:AD209" si="61">(3121)/12*H149*C149</f>
        <v>0</v>
      </c>
    </row>
    <row r="150" spans="2:30" x14ac:dyDescent="0.25">
      <c r="B150" s="111"/>
      <c r="C150" s="123"/>
      <c r="D150" s="110"/>
      <c r="E150" s="110"/>
      <c r="F150" s="112"/>
      <c r="G150" s="112"/>
      <c r="H150" s="112"/>
      <c r="I150" s="130">
        <f t="shared" si="47"/>
        <v>0</v>
      </c>
      <c r="J150" s="135"/>
      <c r="K150" s="125">
        <f t="shared" si="48"/>
        <v>0</v>
      </c>
      <c r="L150" s="125">
        <f t="shared" si="49"/>
        <v>0</v>
      </c>
      <c r="M150" s="125">
        <f t="shared" si="50"/>
        <v>0</v>
      </c>
      <c r="N150" s="125">
        <f t="shared" si="51"/>
        <v>0</v>
      </c>
      <c r="O150" s="130">
        <f t="shared" si="52"/>
        <v>0</v>
      </c>
      <c r="P150" s="136">
        <f t="shared" si="53"/>
        <v>0</v>
      </c>
      <c r="Q150" s="134">
        <f t="shared" si="54"/>
        <v>0</v>
      </c>
      <c r="R150" s="134"/>
      <c r="S150" s="125">
        <f t="shared" si="55"/>
        <v>0</v>
      </c>
      <c r="T150" s="125">
        <f t="shared" si="56"/>
        <v>0</v>
      </c>
      <c r="U150" s="125">
        <f>IF(O150&gt;0,SUM('Расчет ФОТ'!O150:R150)*'Расчет ФОТ'!$U$5,0)</f>
        <v>0</v>
      </c>
      <c r="V150" s="129">
        <f t="shared" si="57"/>
        <v>0</v>
      </c>
      <c r="W150" s="125">
        <f t="shared" si="58"/>
        <v>0</v>
      </c>
      <c r="X150" s="137">
        <f t="shared" si="59"/>
        <v>0</v>
      </c>
      <c r="Y150" s="153" t="str">
        <f>IF(X150&gt;0,IF(Калькуляция!$C$2='Статистическая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150" s="157" t="str">
        <f t="shared" si="60"/>
        <v/>
      </c>
      <c r="AD150" s="152">
        <f t="shared" si="61"/>
        <v>0</v>
      </c>
    </row>
    <row r="151" spans="2:30" x14ac:dyDescent="0.25">
      <c r="B151" s="111"/>
      <c r="C151" s="123"/>
      <c r="D151" s="110"/>
      <c r="E151" s="110"/>
      <c r="F151" s="112"/>
      <c r="G151" s="112"/>
      <c r="H151" s="112"/>
      <c r="I151" s="130">
        <f t="shared" si="47"/>
        <v>0</v>
      </c>
      <c r="J151" s="135"/>
      <c r="K151" s="125">
        <f t="shared" si="48"/>
        <v>0</v>
      </c>
      <c r="L151" s="125">
        <f t="shared" si="49"/>
        <v>0</v>
      </c>
      <c r="M151" s="125">
        <f t="shared" si="50"/>
        <v>0</v>
      </c>
      <c r="N151" s="125">
        <f t="shared" si="51"/>
        <v>0</v>
      </c>
      <c r="O151" s="130">
        <f t="shared" si="52"/>
        <v>0</v>
      </c>
      <c r="P151" s="136">
        <f t="shared" si="53"/>
        <v>0</v>
      </c>
      <c r="Q151" s="134">
        <f t="shared" si="54"/>
        <v>0</v>
      </c>
      <c r="R151" s="134"/>
      <c r="S151" s="125">
        <f t="shared" si="55"/>
        <v>0</v>
      </c>
      <c r="T151" s="125">
        <f t="shared" si="56"/>
        <v>0</v>
      </c>
      <c r="U151" s="125">
        <f>IF(O151&gt;0,SUM('Расчет ФОТ'!O151:R151)*'Расчет ФОТ'!$U$5,0)</f>
        <v>0</v>
      </c>
      <c r="V151" s="129">
        <f t="shared" si="57"/>
        <v>0</v>
      </c>
      <c r="W151" s="125">
        <f t="shared" si="58"/>
        <v>0</v>
      </c>
      <c r="X151" s="137">
        <f t="shared" si="59"/>
        <v>0</v>
      </c>
      <c r="Y151" s="153" t="str">
        <f>IF(X151&gt;0,IF(Калькуляция!$C$2='Статистическая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151" s="157" t="str">
        <f t="shared" si="60"/>
        <v/>
      </c>
      <c r="AD151" s="152">
        <f t="shared" si="61"/>
        <v>0</v>
      </c>
    </row>
    <row r="152" spans="2:30" x14ac:dyDescent="0.25">
      <c r="B152" s="111"/>
      <c r="C152" s="123"/>
      <c r="D152" s="110"/>
      <c r="E152" s="110"/>
      <c r="F152" s="112"/>
      <c r="G152" s="112"/>
      <c r="H152" s="112"/>
      <c r="I152" s="130">
        <f t="shared" si="47"/>
        <v>0</v>
      </c>
      <c r="J152" s="135"/>
      <c r="K152" s="125">
        <f t="shared" si="48"/>
        <v>0</v>
      </c>
      <c r="L152" s="125">
        <f t="shared" si="49"/>
        <v>0</v>
      </c>
      <c r="M152" s="125">
        <f t="shared" si="50"/>
        <v>0</v>
      </c>
      <c r="N152" s="125">
        <f t="shared" si="51"/>
        <v>0</v>
      </c>
      <c r="O152" s="130">
        <f t="shared" si="52"/>
        <v>0</v>
      </c>
      <c r="P152" s="136">
        <f t="shared" si="53"/>
        <v>0</v>
      </c>
      <c r="Q152" s="134">
        <f t="shared" si="54"/>
        <v>0</v>
      </c>
      <c r="R152" s="134"/>
      <c r="S152" s="125">
        <f t="shared" si="55"/>
        <v>0</v>
      </c>
      <c r="T152" s="125">
        <f t="shared" si="56"/>
        <v>0</v>
      </c>
      <c r="U152" s="125">
        <f>IF(O152&gt;0,SUM('Расчет ФОТ'!O152:R152)*'Расчет ФОТ'!$U$5,0)</f>
        <v>0</v>
      </c>
      <c r="V152" s="129">
        <f t="shared" si="57"/>
        <v>0</v>
      </c>
      <c r="W152" s="125">
        <f t="shared" si="58"/>
        <v>0</v>
      </c>
      <c r="X152" s="137">
        <f t="shared" si="59"/>
        <v>0</v>
      </c>
      <c r="Y152" s="153" t="str">
        <f>IF(X152&gt;0,IF(Калькуляция!$C$2='Статистическая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152" s="157" t="str">
        <f t="shared" si="60"/>
        <v/>
      </c>
      <c r="AD152" s="152">
        <f t="shared" si="61"/>
        <v>0</v>
      </c>
    </row>
    <row r="153" spans="2:30" x14ac:dyDescent="0.25">
      <c r="B153" s="111"/>
      <c r="C153" s="123"/>
      <c r="D153" s="110"/>
      <c r="E153" s="110"/>
      <c r="F153" s="112"/>
      <c r="G153" s="112"/>
      <c r="H153" s="112"/>
      <c r="I153" s="130">
        <f t="shared" si="47"/>
        <v>0</v>
      </c>
      <c r="J153" s="135"/>
      <c r="K153" s="125">
        <f t="shared" si="48"/>
        <v>0</v>
      </c>
      <c r="L153" s="125">
        <f t="shared" si="49"/>
        <v>0</v>
      </c>
      <c r="M153" s="125">
        <f t="shared" si="50"/>
        <v>0</v>
      </c>
      <c r="N153" s="125">
        <f t="shared" si="51"/>
        <v>0</v>
      </c>
      <c r="O153" s="130">
        <f t="shared" si="52"/>
        <v>0</v>
      </c>
      <c r="P153" s="136">
        <f t="shared" si="53"/>
        <v>0</v>
      </c>
      <c r="Q153" s="134">
        <f t="shared" si="54"/>
        <v>0</v>
      </c>
      <c r="R153" s="134"/>
      <c r="S153" s="125">
        <f t="shared" si="55"/>
        <v>0</v>
      </c>
      <c r="T153" s="125">
        <f t="shared" si="56"/>
        <v>0</v>
      </c>
      <c r="U153" s="125">
        <f>IF(O153&gt;0,SUM('Расчет ФОТ'!O153:R153)*'Расчет ФОТ'!$U$5,0)</f>
        <v>0</v>
      </c>
      <c r="V153" s="129">
        <f t="shared" si="57"/>
        <v>0</v>
      </c>
      <c r="W153" s="125">
        <f t="shared" si="58"/>
        <v>0</v>
      </c>
      <c r="X153" s="137">
        <f t="shared" si="59"/>
        <v>0</v>
      </c>
      <c r="Y153" s="153" t="str">
        <f>IF(X153&gt;0,IF(Калькуляция!$C$2='Статистическая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153" s="157" t="str">
        <f t="shared" si="60"/>
        <v/>
      </c>
      <c r="AD153" s="152">
        <f t="shared" si="61"/>
        <v>0</v>
      </c>
    </row>
    <row r="154" spans="2:30" x14ac:dyDescent="0.25">
      <c r="B154" s="111"/>
      <c r="C154" s="123"/>
      <c r="D154" s="110"/>
      <c r="E154" s="110"/>
      <c r="F154" s="112"/>
      <c r="G154" s="112"/>
      <c r="H154" s="112"/>
      <c r="I154" s="130">
        <f t="shared" si="47"/>
        <v>0</v>
      </c>
      <c r="J154" s="135"/>
      <c r="K154" s="125">
        <f t="shared" si="48"/>
        <v>0</v>
      </c>
      <c r="L154" s="125">
        <f t="shared" si="49"/>
        <v>0</v>
      </c>
      <c r="M154" s="125">
        <f t="shared" si="50"/>
        <v>0</v>
      </c>
      <c r="N154" s="125">
        <f t="shared" si="51"/>
        <v>0</v>
      </c>
      <c r="O154" s="130">
        <f t="shared" si="52"/>
        <v>0</v>
      </c>
      <c r="P154" s="136">
        <f t="shared" si="53"/>
        <v>0</v>
      </c>
      <c r="Q154" s="134">
        <f t="shared" si="54"/>
        <v>0</v>
      </c>
      <c r="R154" s="134"/>
      <c r="S154" s="125">
        <f t="shared" si="55"/>
        <v>0</v>
      </c>
      <c r="T154" s="125">
        <f t="shared" si="56"/>
        <v>0</v>
      </c>
      <c r="U154" s="125">
        <f>IF(O154&gt;0,SUM('Расчет ФОТ'!O154:R154)*'Расчет ФОТ'!$U$5,0)</f>
        <v>0</v>
      </c>
      <c r="V154" s="129">
        <f t="shared" si="57"/>
        <v>0</v>
      </c>
      <c r="W154" s="125">
        <f t="shared" si="58"/>
        <v>0</v>
      </c>
      <c r="X154" s="137">
        <f t="shared" si="59"/>
        <v>0</v>
      </c>
      <c r="Y154" s="153" t="str">
        <f>IF(X154&gt;0,IF(Калькуляция!$C$2='Статистическая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154" s="157" t="str">
        <f t="shared" si="60"/>
        <v/>
      </c>
      <c r="AD154" s="152">
        <f t="shared" si="61"/>
        <v>0</v>
      </c>
    </row>
    <row r="155" spans="2:30" x14ac:dyDescent="0.25">
      <c r="B155" s="111"/>
      <c r="C155" s="123"/>
      <c r="D155" s="110"/>
      <c r="E155" s="110"/>
      <c r="F155" s="112"/>
      <c r="G155" s="112"/>
      <c r="H155" s="112"/>
      <c r="I155" s="130">
        <f t="shared" si="47"/>
        <v>0</v>
      </c>
      <c r="J155" s="135"/>
      <c r="K155" s="125">
        <f t="shared" si="48"/>
        <v>0</v>
      </c>
      <c r="L155" s="125">
        <f t="shared" si="49"/>
        <v>0</v>
      </c>
      <c r="M155" s="125">
        <f t="shared" si="50"/>
        <v>0</v>
      </c>
      <c r="N155" s="125">
        <f t="shared" si="51"/>
        <v>0</v>
      </c>
      <c r="O155" s="130">
        <f t="shared" si="52"/>
        <v>0</v>
      </c>
      <c r="P155" s="136">
        <f t="shared" si="53"/>
        <v>0</v>
      </c>
      <c r="Q155" s="134">
        <f t="shared" si="54"/>
        <v>0</v>
      </c>
      <c r="R155" s="134"/>
      <c r="S155" s="125">
        <f t="shared" si="55"/>
        <v>0</v>
      </c>
      <c r="T155" s="125">
        <f t="shared" si="56"/>
        <v>0</v>
      </c>
      <c r="U155" s="125">
        <f>IF(O155&gt;0,SUM('Расчет ФОТ'!O155:R155)*'Расчет ФОТ'!$U$5,0)</f>
        <v>0</v>
      </c>
      <c r="V155" s="129">
        <f t="shared" si="57"/>
        <v>0</v>
      </c>
      <c r="W155" s="125">
        <f t="shared" si="58"/>
        <v>0</v>
      </c>
      <c r="X155" s="137">
        <f t="shared" si="59"/>
        <v>0</v>
      </c>
      <c r="Y155" s="153" t="str">
        <f>IF(X155&gt;0,IF(Калькуляция!$C$2='Статистическая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155" s="157" t="str">
        <f t="shared" si="60"/>
        <v/>
      </c>
      <c r="AD155" s="152">
        <f t="shared" si="61"/>
        <v>0</v>
      </c>
    </row>
    <row r="156" spans="2:30" x14ac:dyDescent="0.25">
      <c r="B156" s="111"/>
      <c r="C156" s="123"/>
      <c r="D156" s="110"/>
      <c r="E156" s="110"/>
      <c r="F156" s="112"/>
      <c r="G156" s="112"/>
      <c r="H156" s="112"/>
      <c r="I156" s="130">
        <f t="shared" si="47"/>
        <v>0</v>
      </c>
      <c r="J156" s="135"/>
      <c r="K156" s="125">
        <f t="shared" si="48"/>
        <v>0</v>
      </c>
      <c r="L156" s="125">
        <f t="shared" si="49"/>
        <v>0</v>
      </c>
      <c r="M156" s="125">
        <f t="shared" si="50"/>
        <v>0</v>
      </c>
      <c r="N156" s="125">
        <f t="shared" si="51"/>
        <v>0</v>
      </c>
      <c r="O156" s="130">
        <f t="shared" si="52"/>
        <v>0</v>
      </c>
      <c r="P156" s="136">
        <f t="shared" si="53"/>
        <v>0</v>
      </c>
      <c r="Q156" s="134">
        <f t="shared" si="54"/>
        <v>0</v>
      </c>
      <c r="R156" s="134"/>
      <c r="S156" s="125">
        <f t="shared" si="55"/>
        <v>0</v>
      </c>
      <c r="T156" s="125">
        <f t="shared" si="56"/>
        <v>0</v>
      </c>
      <c r="U156" s="125">
        <f>IF(O156&gt;0,SUM('Расчет ФОТ'!O156:R156)*'Расчет ФОТ'!$U$5,0)</f>
        <v>0</v>
      </c>
      <c r="V156" s="129">
        <f t="shared" si="57"/>
        <v>0</v>
      </c>
      <c r="W156" s="125">
        <f t="shared" si="58"/>
        <v>0</v>
      </c>
      <c r="X156" s="137">
        <f t="shared" si="59"/>
        <v>0</v>
      </c>
      <c r="Y156" s="153" t="str">
        <f>IF(X156&gt;0,IF(Калькуляция!$C$2='Статистическая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156" s="157" t="str">
        <f t="shared" si="60"/>
        <v/>
      </c>
      <c r="AD156" s="152">
        <f t="shared" si="61"/>
        <v>0</v>
      </c>
    </row>
    <row r="157" spans="2:30" x14ac:dyDescent="0.25">
      <c r="B157" s="111"/>
      <c r="C157" s="123"/>
      <c r="D157" s="110"/>
      <c r="E157" s="110"/>
      <c r="F157" s="112"/>
      <c r="G157" s="112"/>
      <c r="H157" s="112"/>
      <c r="I157" s="130">
        <f t="shared" si="47"/>
        <v>0</v>
      </c>
      <c r="J157" s="135"/>
      <c r="K157" s="125">
        <f t="shared" si="48"/>
        <v>0</v>
      </c>
      <c r="L157" s="125">
        <f t="shared" si="49"/>
        <v>0</v>
      </c>
      <c r="M157" s="125">
        <f t="shared" si="50"/>
        <v>0</v>
      </c>
      <c r="N157" s="125">
        <f t="shared" si="51"/>
        <v>0</v>
      </c>
      <c r="O157" s="130">
        <f t="shared" si="52"/>
        <v>0</v>
      </c>
      <c r="P157" s="136">
        <f t="shared" si="53"/>
        <v>0</v>
      </c>
      <c r="Q157" s="134">
        <f t="shared" si="54"/>
        <v>0</v>
      </c>
      <c r="R157" s="134"/>
      <c r="S157" s="125">
        <f t="shared" si="55"/>
        <v>0</v>
      </c>
      <c r="T157" s="125">
        <f t="shared" si="56"/>
        <v>0</v>
      </c>
      <c r="U157" s="125">
        <f>IF(O157&gt;0,SUM('Расчет ФОТ'!O157:R157)*'Расчет ФОТ'!$U$5,0)</f>
        <v>0</v>
      </c>
      <c r="V157" s="129">
        <f t="shared" si="57"/>
        <v>0</v>
      </c>
      <c r="W157" s="125">
        <f t="shared" si="58"/>
        <v>0</v>
      </c>
      <c r="X157" s="137">
        <f t="shared" si="59"/>
        <v>0</v>
      </c>
      <c r="Y157" s="153" t="str">
        <f>IF(X157&gt;0,IF(Калькуляция!$C$2='Статистическая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157" s="157" t="str">
        <f t="shared" si="60"/>
        <v/>
      </c>
      <c r="AD157" s="152">
        <f t="shared" si="61"/>
        <v>0</v>
      </c>
    </row>
    <row r="158" spans="2:30" x14ac:dyDescent="0.25">
      <c r="B158" s="111"/>
      <c r="C158" s="123"/>
      <c r="D158" s="110"/>
      <c r="E158" s="110"/>
      <c r="F158" s="112"/>
      <c r="G158" s="112"/>
      <c r="H158" s="112"/>
      <c r="I158" s="130">
        <f t="shared" si="47"/>
        <v>0</v>
      </c>
      <c r="J158" s="135"/>
      <c r="K158" s="125">
        <f t="shared" si="48"/>
        <v>0</v>
      </c>
      <c r="L158" s="125">
        <f t="shared" si="49"/>
        <v>0</v>
      </c>
      <c r="M158" s="125">
        <f t="shared" si="50"/>
        <v>0</v>
      </c>
      <c r="N158" s="125">
        <f t="shared" si="51"/>
        <v>0</v>
      </c>
      <c r="O158" s="130">
        <f t="shared" si="52"/>
        <v>0</v>
      </c>
      <c r="P158" s="136">
        <f t="shared" si="53"/>
        <v>0</v>
      </c>
      <c r="Q158" s="134">
        <f t="shared" si="54"/>
        <v>0</v>
      </c>
      <c r="R158" s="134"/>
      <c r="S158" s="125">
        <f t="shared" si="55"/>
        <v>0</v>
      </c>
      <c r="T158" s="125">
        <f t="shared" si="56"/>
        <v>0</v>
      </c>
      <c r="U158" s="125">
        <f>IF(O158&gt;0,SUM('Расчет ФОТ'!O158:R158)*'Расчет ФОТ'!$U$5,0)</f>
        <v>0</v>
      </c>
      <c r="V158" s="129">
        <f t="shared" si="57"/>
        <v>0</v>
      </c>
      <c r="W158" s="125">
        <f t="shared" si="58"/>
        <v>0</v>
      </c>
      <c r="X158" s="137">
        <f t="shared" si="59"/>
        <v>0</v>
      </c>
      <c r="Y158" s="153" t="str">
        <f>IF(X158&gt;0,IF(Калькуляция!$C$2='Статистическая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158" s="157" t="str">
        <f t="shared" si="60"/>
        <v/>
      </c>
      <c r="AD158" s="152">
        <f t="shared" si="61"/>
        <v>0</v>
      </c>
    </row>
    <row r="159" spans="2:30" x14ac:dyDescent="0.25">
      <c r="B159" s="111"/>
      <c r="C159" s="123"/>
      <c r="D159" s="110"/>
      <c r="E159" s="110"/>
      <c r="F159" s="112"/>
      <c r="G159" s="112"/>
      <c r="H159" s="112"/>
      <c r="I159" s="130">
        <f t="shared" si="47"/>
        <v>0</v>
      </c>
      <c r="J159" s="135"/>
      <c r="K159" s="125">
        <f t="shared" si="48"/>
        <v>0</v>
      </c>
      <c r="L159" s="125">
        <f t="shared" si="49"/>
        <v>0</v>
      </c>
      <c r="M159" s="125">
        <f t="shared" si="50"/>
        <v>0</v>
      </c>
      <c r="N159" s="125">
        <f t="shared" si="51"/>
        <v>0</v>
      </c>
      <c r="O159" s="130">
        <f t="shared" si="52"/>
        <v>0</v>
      </c>
      <c r="P159" s="136">
        <f t="shared" si="53"/>
        <v>0</v>
      </c>
      <c r="Q159" s="134">
        <f t="shared" si="54"/>
        <v>0</v>
      </c>
      <c r="R159" s="134"/>
      <c r="S159" s="125">
        <f t="shared" si="55"/>
        <v>0</v>
      </c>
      <c r="T159" s="125">
        <f t="shared" si="56"/>
        <v>0</v>
      </c>
      <c r="U159" s="125">
        <f>IF(O159&gt;0,SUM('Расчет ФОТ'!O159:R159)*'Расчет ФОТ'!$U$5,0)</f>
        <v>0</v>
      </c>
      <c r="V159" s="129">
        <f t="shared" si="57"/>
        <v>0</v>
      </c>
      <c r="W159" s="125">
        <f t="shared" si="58"/>
        <v>0</v>
      </c>
      <c r="X159" s="137">
        <f t="shared" si="59"/>
        <v>0</v>
      </c>
      <c r="Y159" s="153" t="str">
        <f>IF(X159&gt;0,IF(Калькуляция!$C$2='Статистическая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159" s="157" t="str">
        <f t="shared" si="60"/>
        <v/>
      </c>
      <c r="AD159" s="152">
        <f t="shared" si="61"/>
        <v>0</v>
      </c>
    </row>
    <row r="160" spans="2:30" x14ac:dyDescent="0.25">
      <c r="B160" s="111"/>
      <c r="C160" s="123"/>
      <c r="D160" s="110"/>
      <c r="E160" s="110"/>
      <c r="F160" s="112"/>
      <c r="G160" s="112"/>
      <c r="H160" s="112"/>
      <c r="I160" s="130">
        <f t="shared" si="47"/>
        <v>0</v>
      </c>
      <c r="J160" s="135"/>
      <c r="K160" s="125">
        <f t="shared" si="48"/>
        <v>0</v>
      </c>
      <c r="L160" s="125">
        <f t="shared" si="49"/>
        <v>0</v>
      </c>
      <c r="M160" s="125">
        <f t="shared" si="50"/>
        <v>0</v>
      </c>
      <c r="N160" s="125">
        <f t="shared" si="51"/>
        <v>0</v>
      </c>
      <c r="O160" s="130">
        <f t="shared" si="52"/>
        <v>0</v>
      </c>
      <c r="P160" s="136">
        <f t="shared" si="53"/>
        <v>0</v>
      </c>
      <c r="Q160" s="134">
        <f t="shared" si="54"/>
        <v>0</v>
      </c>
      <c r="R160" s="134"/>
      <c r="S160" s="125">
        <f t="shared" si="55"/>
        <v>0</v>
      </c>
      <c r="T160" s="125">
        <f t="shared" si="56"/>
        <v>0</v>
      </c>
      <c r="U160" s="125">
        <f>IF(O160&gt;0,SUM('Расчет ФОТ'!O160:R160)*'Расчет ФОТ'!$U$5,0)</f>
        <v>0</v>
      </c>
      <c r="V160" s="129">
        <f t="shared" si="57"/>
        <v>0</v>
      </c>
      <c r="W160" s="125">
        <f t="shared" si="58"/>
        <v>0</v>
      </c>
      <c r="X160" s="137">
        <f t="shared" si="59"/>
        <v>0</v>
      </c>
      <c r="Y160" s="153" t="str">
        <f>IF(X160&gt;0,IF(Калькуляция!$C$2='Статистическая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160" s="157" t="str">
        <f t="shared" si="60"/>
        <v/>
      </c>
      <c r="AD160" s="152">
        <f t="shared" si="61"/>
        <v>0</v>
      </c>
    </row>
    <row r="161" spans="2:30" x14ac:dyDescent="0.25">
      <c r="B161" s="111"/>
      <c r="C161" s="123"/>
      <c r="D161" s="110"/>
      <c r="E161" s="110"/>
      <c r="F161" s="112"/>
      <c r="G161" s="112"/>
      <c r="H161" s="112"/>
      <c r="I161" s="130">
        <f t="shared" si="47"/>
        <v>0</v>
      </c>
      <c r="J161" s="135"/>
      <c r="K161" s="125">
        <f t="shared" si="48"/>
        <v>0</v>
      </c>
      <c r="L161" s="125">
        <f t="shared" si="49"/>
        <v>0</v>
      </c>
      <c r="M161" s="125">
        <f t="shared" si="50"/>
        <v>0</v>
      </c>
      <c r="N161" s="125">
        <f t="shared" si="51"/>
        <v>0</v>
      </c>
      <c r="O161" s="130">
        <f t="shared" si="52"/>
        <v>0</v>
      </c>
      <c r="P161" s="136">
        <f t="shared" si="53"/>
        <v>0</v>
      </c>
      <c r="Q161" s="134">
        <f t="shared" si="54"/>
        <v>0</v>
      </c>
      <c r="R161" s="134"/>
      <c r="S161" s="125">
        <f t="shared" si="55"/>
        <v>0</v>
      </c>
      <c r="T161" s="125">
        <f t="shared" si="56"/>
        <v>0</v>
      </c>
      <c r="U161" s="125">
        <f>IF(O161&gt;0,SUM('Расчет ФОТ'!O161:R161)*'Расчет ФОТ'!$U$5,0)</f>
        <v>0</v>
      </c>
      <c r="V161" s="129">
        <f t="shared" si="57"/>
        <v>0</v>
      </c>
      <c r="W161" s="125">
        <f t="shared" si="58"/>
        <v>0</v>
      </c>
      <c r="X161" s="137">
        <f t="shared" si="59"/>
        <v>0</v>
      </c>
      <c r="Y161" s="153" t="str">
        <f>IF(X161&gt;0,IF(Калькуляция!$C$2='Статистическая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161" s="157" t="str">
        <f t="shared" si="60"/>
        <v/>
      </c>
      <c r="AD161" s="152">
        <f t="shared" si="61"/>
        <v>0</v>
      </c>
    </row>
    <row r="162" spans="2:30" x14ac:dyDescent="0.25">
      <c r="B162" s="111"/>
      <c r="C162" s="123"/>
      <c r="D162" s="110"/>
      <c r="E162" s="110"/>
      <c r="F162" s="112"/>
      <c r="G162" s="112"/>
      <c r="H162" s="112"/>
      <c r="I162" s="130">
        <f t="shared" si="47"/>
        <v>0</v>
      </c>
      <c r="J162" s="135"/>
      <c r="K162" s="125">
        <f t="shared" si="48"/>
        <v>0</v>
      </c>
      <c r="L162" s="125">
        <f t="shared" si="49"/>
        <v>0</v>
      </c>
      <c r="M162" s="125">
        <f t="shared" si="50"/>
        <v>0</v>
      </c>
      <c r="N162" s="125">
        <f t="shared" si="51"/>
        <v>0</v>
      </c>
      <c r="O162" s="130">
        <f t="shared" si="52"/>
        <v>0</v>
      </c>
      <c r="P162" s="136">
        <f t="shared" si="53"/>
        <v>0</v>
      </c>
      <c r="Q162" s="134">
        <f t="shared" si="54"/>
        <v>0</v>
      </c>
      <c r="R162" s="134"/>
      <c r="S162" s="125">
        <f t="shared" si="55"/>
        <v>0</v>
      </c>
      <c r="T162" s="125">
        <f t="shared" si="56"/>
        <v>0</v>
      </c>
      <c r="U162" s="125">
        <f>IF(O162&gt;0,SUM('Расчет ФОТ'!O162:R162)*'Расчет ФОТ'!$U$5,0)</f>
        <v>0</v>
      </c>
      <c r="V162" s="129">
        <f t="shared" si="57"/>
        <v>0</v>
      </c>
      <c r="W162" s="125">
        <f t="shared" si="58"/>
        <v>0</v>
      </c>
      <c r="X162" s="137">
        <f t="shared" si="59"/>
        <v>0</v>
      </c>
      <c r="Y162" s="153" t="str">
        <f>IF(X162&gt;0,IF(Калькуляция!$C$2='Статистическая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162" s="157" t="str">
        <f t="shared" si="60"/>
        <v/>
      </c>
      <c r="AD162" s="152">
        <f t="shared" si="61"/>
        <v>0</v>
      </c>
    </row>
    <row r="163" spans="2:30" x14ac:dyDescent="0.25">
      <c r="B163" s="111"/>
      <c r="C163" s="123"/>
      <c r="D163" s="110"/>
      <c r="E163" s="110"/>
      <c r="F163" s="112"/>
      <c r="G163" s="112"/>
      <c r="H163" s="112"/>
      <c r="I163" s="130">
        <f t="shared" si="47"/>
        <v>0</v>
      </c>
      <c r="J163" s="135"/>
      <c r="K163" s="125">
        <f t="shared" si="48"/>
        <v>0</v>
      </c>
      <c r="L163" s="125">
        <f t="shared" si="49"/>
        <v>0</v>
      </c>
      <c r="M163" s="125">
        <f t="shared" si="50"/>
        <v>0</v>
      </c>
      <c r="N163" s="125">
        <f t="shared" si="51"/>
        <v>0</v>
      </c>
      <c r="O163" s="130">
        <f t="shared" si="52"/>
        <v>0</v>
      </c>
      <c r="P163" s="136">
        <f t="shared" si="53"/>
        <v>0</v>
      </c>
      <c r="Q163" s="134">
        <f t="shared" si="54"/>
        <v>0</v>
      </c>
      <c r="R163" s="134"/>
      <c r="S163" s="125">
        <f t="shared" si="55"/>
        <v>0</v>
      </c>
      <c r="T163" s="125">
        <f t="shared" si="56"/>
        <v>0</v>
      </c>
      <c r="U163" s="125">
        <f>IF(O163&gt;0,SUM('Расчет ФОТ'!O163:R163)*'Расчет ФОТ'!$U$5,0)</f>
        <v>0</v>
      </c>
      <c r="V163" s="129">
        <f t="shared" si="57"/>
        <v>0</v>
      </c>
      <c r="W163" s="125">
        <f t="shared" si="58"/>
        <v>0</v>
      </c>
      <c r="X163" s="137">
        <f t="shared" si="59"/>
        <v>0</v>
      </c>
      <c r="Y163" s="153" t="str">
        <f>IF(X163&gt;0,IF(Калькуляция!$C$2='Статистическая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163" s="157" t="str">
        <f t="shared" si="60"/>
        <v/>
      </c>
      <c r="AD163" s="152">
        <f t="shared" si="61"/>
        <v>0</v>
      </c>
    </row>
    <row r="164" spans="2:30" x14ac:dyDescent="0.25">
      <c r="B164" s="111"/>
      <c r="C164" s="123"/>
      <c r="D164" s="110"/>
      <c r="E164" s="110"/>
      <c r="F164" s="112"/>
      <c r="G164" s="112"/>
      <c r="H164" s="112"/>
      <c r="I164" s="130">
        <f t="shared" si="47"/>
        <v>0</v>
      </c>
      <c r="J164" s="135"/>
      <c r="K164" s="125">
        <f t="shared" si="48"/>
        <v>0</v>
      </c>
      <c r="L164" s="125">
        <f t="shared" si="49"/>
        <v>0</v>
      </c>
      <c r="M164" s="125">
        <f t="shared" si="50"/>
        <v>0</v>
      </c>
      <c r="N164" s="125">
        <f t="shared" si="51"/>
        <v>0</v>
      </c>
      <c r="O164" s="130">
        <f t="shared" si="52"/>
        <v>0</v>
      </c>
      <c r="P164" s="136">
        <f t="shared" si="53"/>
        <v>0</v>
      </c>
      <c r="Q164" s="134">
        <f t="shared" si="54"/>
        <v>0</v>
      </c>
      <c r="R164" s="134"/>
      <c r="S164" s="125">
        <f t="shared" si="55"/>
        <v>0</v>
      </c>
      <c r="T164" s="125">
        <f t="shared" si="56"/>
        <v>0</v>
      </c>
      <c r="U164" s="125">
        <f>IF(O164&gt;0,SUM('Расчет ФОТ'!O164:R164)*'Расчет ФОТ'!$U$5,0)</f>
        <v>0</v>
      </c>
      <c r="V164" s="129">
        <f t="shared" si="57"/>
        <v>0</v>
      </c>
      <c r="W164" s="125">
        <f t="shared" si="58"/>
        <v>0</v>
      </c>
      <c r="X164" s="137">
        <f t="shared" si="59"/>
        <v>0</v>
      </c>
      <c r="Y164" s="153" t="str">
        <f>IF(X164&gt;0,IF(Калькуляция!$C$2='Статистическая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164" s="157" t="str">
        <f t="shared" si="60"/>
        <v/>
      </c>
      <c r="AD164" s="152">
        <f t="shared" si="61"/>
        <v>0</v>
      </c>
    </row>
    <row r="165" spans="2:30" x14ac:dyDescent="0.25">
      <c r="B165" s="111"/>
      <c r="C165" s="123"/>
      <c r="D165" s="110"/>
      <c r="E165" s="110"/>
      <c r="F165" s="112"/>
      <c r="G165" s="112"/>
      <c r="H165" s="112"/>
      <c r="I165" s="130">
        <f t="shared" si="47"/>
        <v>0</v>
      </c>
      <c r="J165" s="135"/>
      <c r="K165" s="125">
        <f t="shared" si="48"/>
        <v>0</v>
      </c>
      <c r="L165" s="125">
        <f t="shared" si="49"/>
        <v>0</v>
      </c>
      <c r="M165" s="125">
        <f t="shared" si="50"/>
        <v>0</v>
      </c>
      <c r="N165" s="125">
        <f t="shared" si="51"/>
        <v>0</v>
      </c>
      <c r="O165" s="130">
        <f t="shared" si="52"/>
        <v>0</v>
      </c>
      <c r="P165" s="136">
        <f t="shared" si="53"/>
        <v>0</v>
      </c>
      <c r="Q165" s="134">
        <f t="shared" si="54"/>
        <v>0</v>
      </c>
      <c r="R165" s="134"/>
      <c r="S165" s="125">
        <f t="shared" si="55"/>
        <v>0</v>
      </c>
      <c r="T165" s="125">
        <f t="shared" si="56"/>
        <v>0</v>
      </c>
      <c r="U165" s="125">
        <f>IF(O165&gt;0,SUM('Расчет ФОТ'!O165:R165)*'Расчет ФОТ'!$U$5,0)</f>
        <v>0</v>
      </c>
      <c r="V165" s="129">
        <f t="shared" si="57"/>
        <v>0</v>
      </c>
      <c r="W165" s="125">
        <f t="shared" si="58"/>
        <v>0</v>
      </c>
      <c r="X165" s="137">
        <f t="shared" si="59"/>
        <v>0</v>
      </c>
      <c r="Y165" s="153" t="str">
        <f>IF(X165&gt;0,IF(Калькуляция!$C$2='Статистическая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165" s="157" t="str">
        <f t="shared" si="60"/>
        <v/>
      </c>
      <c r="AD165" s="152">
        <f t="shared" si="61"/>
        <v>0</v>
      </c>
    </row>
    <row r="166" spans="2:30" x14ac:dyDescent="0.25">
      <c r="B166" s="111"/>
      <c r="C166" s="123"/>
      <c r="D166" s="110"/>
      <c r="E166" s="110"/>
      <c r="F166" s="112"/>
      <c r="G166" s="112"/>
      <c r="H166" s="112"/>
      <c r="I166" s="130">
        <f t="shared" si="47"/>
        <v>0</v>
      </c>
      <c r="J166" s="135"/>
      <c r="K166" s="125">
        <f t="shared" si="48"/>
        <v>0</v>
      </c>
      <c r="L166" s="125">
        <f t="shared" si="49"/>
        <v>0</v>
      </c>
      <c r="M166" s="125">
        <f t="shared" si="50"/>
        <v>0</v>
      </c>
      <c r="N166" s="125">
        <f t="shared" si="51"/>
        <v>0</v>
      </c>
      <c r="O166" s="130">
        <f t="shared" si="52"/>
        <v>0</v>
      </c>
      <c r="P166" s="136">
        <f t="shared" si="53"/>
        <v>0</v>
      </c>
      <c r="Q166" s="134">
        <f t="shared" si="54"/>
        <v>0</v>
      </c>
      <c r="R166" s="134"/>
      <c r="S166" s="125">
        <f t="shared" si="55"/>
        <v>0</v>
      </c>
      <c r="T166" s="125">
        <f t="shared" si="56"/>
        <v>0</v>
      </c>
      <c r="U166" s="125">
        <f>IF(O166&gt;0,SUM('Расчет ФОТ'!O166:R166)*'Расчет ФОТ'!$U$5,0)</f>
        <v>0</v>
      </c>
      <c r="V166" s="129">
        <f t="shared" si="57"/>
        <v>0</v>
      </c>
      <c r="W166" s="125">
        <f t="shared" si="58"/>
        <v>0</v>
      </c>
      <c r="X166" s="137">
        <f t="shared" si="59"/>
        <v>0</v>
      </c>
      <c r="Y166" s="153" t="str">
        <f>IF(X166&gt;0,IF(Калькуляция!$C$2='Статистическая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166" s="157" t="str">
        <f t="shared" si="60"/>
        <v/>
      </c>
      <c r="AD166" s="152">
        <f t="shared" si="61"/>
        <v>0</v>
      </c>
    </row>
    <row r="167" spans="2:30" x14ac:dyDescent="0.25">
      <c r="B167" s="111"/>
      <c r="C167" s="123"/>
      <c r="D167" s="110"/>
      <c r="E167" s="110"/>
      <c r="F167" s="112"/>
      <c r="G167" s="112"/>
      <c r="H167" s="112"/>
      <c r="I167" s="130">
        <f t="shared" si="47"/>
        <v>0</v>
      </c>
      <c r="J167" s="135"/>
      <c r="K167" s="125">
        <f t="shared" si="48"/>
        <v>0</v>
      </c>
      <c r="L167" s="125">
        <f t="shared" si="49"/>
        <v>0</v>
      </c>
      <c r="M167" s="125">
        <f t="shared" si="50"/>
        <v>0</v>
      </c>
      <c r="N167" s="125">
        <f t="shared" si="51"/>
        <v>0</v>
      </c>
      <c r="O167" s="130">
        <f t="shared" si="52"/>
        <v>0</v>
      </c>
      <c r="P167" s="136">
        <f t="shared" si="53"/>
        <v>0</v>
      </c>
      <c r="Q167" s="134">
        <f t="shared" si="54"/>
        <v>0</v>
      </c>
      <c r="R167" s="134"/>
      <c r="S167" s="125">
        <f t="shared" si="55"/>
        <v>0</v>
      </c>
      <c r="T167" s="125">
        <f t="shared" si="56"/>
        <v>0</v>
      </c>
      <c r="U167" s="125">
        <f>IF(O167&gt;0,SUM('Расчет ФОТ'!O167:R167)*'Расчет ФОТ'!$U$5,0)</f>
        <v>0</v>
      </c>
      <c r="V167" s="129">
        <f t="shared" si="57"/>
        <v>0</v>
      </c>
      <c r="W167" s="125">
        <f t="shared" si="58"/>
        <v>0</v>
      </c>
      <c r="X167" s="137">
        <f t="shared" si="59"/>
        <v>0</v>
      </c>
      <c r="Y167" s="153" t="str">
        <f>IF(X167&gt;0,IF(Калькуляция!$C$2='Статистическая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167" s="157" t="str">
        <f t="shared" si="60"/>
        <v/>
      </c>
      <c r="AD167" s="152">
        <f t="shared" si="61"/>
        <v>0</v>
      </c>
    </row>
    <row r="168" spans="2:30" x14ac:dyDescent="0.25">
      <c r="B168" s="111"/>
      <c r="C168" s="123"/>
      <c r="D168" s="110"/>
      <c r="E168" s="110"/>
      <c r="F168" s="112"/>
      <c r="G168" s="112"/>
      <c r="H168" s="112"/>
      <c r="I168" s="130">
        <f t="shared" si="47"/>
        <v>0</v>
      </c>
      <c r="J168" s="135"/>
      <c r="K168" s="125">
        <f t="shared" si="48"/>
        <v>0</v>
      </c>
      <c r="L168" s="125">
        <f t="shared" si="49"/>
        <v>0</v>
      </c>
      <c r="M168" s="125">
        <f t="shared" si="50"/>
        <v>0</v>
      </c>
      <c r="N168" s="125">
        <f t="shared" si="51"/>
        <v>0</v>
      </c>
      <c r="O168" s="130">
        <f t="shared" si="52"/>
        <v>0</v>
      </c>
      <c r="P168" s="136">
        <f t="shared" si="53"/>
        <v>0</v>
      </c>
      <c r="Q168" s="134">
        <f t="shared" si="54"/>
        <v>0</v>
      </c>
      <c r="R168" s="134"/>
      <c r="S168" s="125">
        <f t="shared" si="55"/>
        <v>0</v>
      </c>
      <c r="T168" s="125">
        <f t="shared" si="56"/>
        <v>0</v>
      </c>
      <c r="U168" s="125">
        <f>IF(O168&gt;0,SUM('Расчет ФОТ'!O168:R168)*'Расчет ФОТ'!$U$5,0)</f>
        <v>0</v>
      </c>
      <c r="V168" s="129">
        <f t="shared" si="57"/>
        <v>0</v>
      </c>
      <c r="W168" s="125">
        <f t="shared" si="58"/>
        <v>0</v>
      </c>
      <c r="X168" s="137">
        <f t="shared" si="59"/>
        <v>0</v>
      </c>
      <c r="Y168" s="153" t="str">
        <f>IF(X168&gt;0,IF(Калькуляция!$C$2='Статистическая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168" s="157" t="str">
        <f t="shared" si="60"/>
        <v/>
      </c>
      <c r="AD168" s="152">
        <f t="shared" si="61"/>
        <v>0</v>
      </c>
    </row>
    <row r="169" spans="2:30" x14ac:dyDescent="0.25">
      <c r="B169" s="111"/>
      <c r="C169" s="123"/>
      <c r="D169" s="110"/>
      <c r="E169" s="110"/>
      <c r="F169" s="112"/>
      <c r="G169" s="112"/>
      <c r="H169" s="112"/>
      <c r="I169" s="130">
        <f t="shared" si="47"/>
        <v>0</v>
      </c>
      <c r="J169" s="135"/>
      <c r="K169" s="125">
        <f t="shared" si="48"/>
        <v>0</v>
      </c>
      <c r="L169" s="125">
        <f t="shared" si="49"/>
        <v>0</v>
      </c>
      <c r="M169" s="125">
        <f t="shared" si="50"/>
        <v>0</v>
      </c>
      <c r="N169" s="125">
        <f t="shared" si="51"/>
        <v>0</v>
      </c>
      <c r="O169" s="130">
        <f t="shared" si="52"/>
        <v>0</v>
      </c>
      <c r="P169" s="136">
        <f t="shared" si="53"/>
        <v>0</v>
      </c>
      <c r="Q169" s="134">
        <f t="shared" si="54"/>
        <v>0</v>
      </c>
      <c r="R169" s="134"/>
      <c r="S169" s="125">
        <f t="shared" si="55"/>
        <v>0</v>
      </c>
      <c r="T169" s="125">
        <f t="shared" si="56"/>
        <v>0</v>
      </c>
      <c r="U169" s="125">
        <f>IF(O169&gt;0,SUM('Расчет ФОТ'!O169:R169)*'Расчет ФОТ'!$U$5,0)</f>
        <v>0</v>
      </c>
      <c r="V169" s="129">
        <f t="shared" si="57"/>
        <v>0</v>
      </c>
      <c r="W169" s="125">
        <f t="shared" si="58"/>
        <v>0</v>
      </c>
      <c r="X169" s="137">
        <f t="shared" si="59"/>
        <v>0</v>
      </c>
      <c r="Y169" s="153" t="str">
        <f>IF(X169&gt;0,IF(Калькуляция!$C$2='Статистическая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169" s="157" t="str">
        <f t="shared" si="60"/>
        <v/>
      </c>
      <c r="AD169" s="152">
        <f t="shared" si="61"/>
        <v>0</v>
      </c>
    </row>
    <row r="170" spans="2:30" x14ac:dyDescent="0.25">
      <c r="B170" s="111"/>
      <c r="C170" s="123"/>
      <c r="D170" s="110"/>
      <c r="E170" s="110"/>
      <c r="F170" s="112"/>
      <c r="G170" s="112"/>
      <c r="H170" s="112"/>
      <c r="I170" s="130">
        <f t="shared" si="47"/>
        <v>0</v>
      </c>
      <c r="J170" s="135"/>
      <c r="K170" s="125">
        <f t="shared" si="48"/>
        <v>0</v>
      </c>
      <c r="L170" s="125">
        <f t="shared" si="49"/>
        <v>0</v>
      </c>
      <c r="M170" s="125">
        <f t="shared" si="50"/>
        <v>0</v>
      </c>
      <c r="N170" s="125">
        <f t="shared" si="51"/>
        <v>0</v>
      </c>
      <c r="O170" s="130">
        <f t="shared" si="52"/>
        <v>0</v>
      </c>
      <c r="P170" s="136">
        <f t="shared" si="53"/>
        <v>0</v>
      </c>
      <c r="Q170" s="134">
        <f t="shared" si="54"/>
        <v>0</v>
      </c>
      <c r="R170" s="134"/>
      <c r="S170" s="125">
        <f t="shared" si="55"/>
        <v>0</v>
      </c>
      <c r="T170" s="125">
        <f t="shared" si="56"/>
        <v>0</v>
      </c>
      <c r="U170" s="125">
        <f>IF(O170&gt;0,SUM('Расчет ФОТ'!O170:R170)*'Расчет ФОТ'!$U$5,0)</f>
        <v>0</v>
      </c>
      <c r="V170" s="129">
        <f t="shared" si="57"/>
        <v>0</v>
      </c>
      <c r="W170" s="125">
        <f t="shared" si="58"/>
        <v>0</v>
      </c>
      <c r="X170" s="137">
        <f t="shared" si="59"/>
        <v>0</v>
      </c>
      <c r="Y170" s="153" t="str">
        <f>IF(X170&gt;0,IF(Калькуляция!$C$2='Статистическая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170" s="157" t="str">
        <f t="shared" si="60"/>
        <v/>
      </c>
      <c r="AD170" s="152">
        <f t="shared" si="61"/>
        <v>0</v>
      </c>
    </row>
    <row r="171" spans="2:30" x14ac:dyDescent="0.25">
      <c r="B171" s="111"/>
      <c r="C171" s="123"/>
      <c r="D171" s="110"/>
      <c r="E171" s="110"/>
      <c r="F171" s="112"/>
      <c r="G171" s="112"/>
      <c r="H171" s="112"/>
      <c r="I171" s="130">
        <f t="shared" si="47"/>
        <v>0</v>
      </c>
      <c r="J171" s="135"/>
      <c r="K171" s="125">
        <f t="shared" si="48"/>
        <v>0</v>
      </c>
      <c r="L171" s="125">
        <f t="shared" si="49"/>
        <v>0</v>
      </c>
      <c r="M171" s="125">
        <f t="shared" si="50"/>
        <v>0</v>
      </c>
      <c r="N171" s="125">
        <f t="shared" si="51"/>
        <v>0</v>
      </c>
      <c r="O171" s="130">
        <f t="shared" si="52"/>
        <v>0</v>
      </c>
      <c r="P171" s="136">
        <f t="shared" si="53"/>
        <v>0</v>
      </c>
      <c r="Q171" s="134">
        <f t="shared" si="54"/>
        <v>0</v>
      </c>
      <c r="R171" s="134"/>
      <c r="S171" s="125">
        <f t="shared" si="55"/>
        <v>0</v>
      </c>
      <c r="T171" s="125">
        <f t="shared" si="56"/>
        <v>0</v>
      </c>
      <c r="U171" s="125">
        <f>IF(O171&gt;0,SUM('Расчет ФОТ'!O171:R171)*'Расчет ФОТ'!$U$5,0)</f>
        <v>0</v>
      </c>
      <c r="V171" s="129">
        <f t="shared" si="57"/>
        <v>0</v>
      </c>
      <c r="W171" s="125">
        <f t="shared" si="58"/>
        <v>0</v>
      </c>
      <c r="X171" s="137">
        <f t="shared" si="59"/>
        <v>0</v>
      </c>
      <c r="Y171" s="153" t="str">
        <f>IF(X171&gt;0,IF(Калькуляция!$C$2='Статистическая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171" s="157" t="str">
        <f t="shared" si="60"/>
        <v/>
      </c>
      <c r="AD171" s="152">
        <f t="shared" si="61"/>
        <v>0</v>
      </c>
    </row>
    <row r="172" spans="2:30" x14ac:dyDescent="0.25">
      <c r="B172" s="111"/>
      <c r="C172" s="123"/>
      <c r="D172" s="110"/>
      <c r="E172" s="110"/>
      <c r="F172" s="112"/>
      <c r="G172" s="112"/>
      <c r="H172" s="112"/>
      <c r="I172" s="130">
        <f t="shared" si="47"/>
        <v>0</v>
      </c>
      <c r="J172" s="135"/>
      <c r="K172" s="125">
        <f t="shared" si="48"/>
        <v>0</v>
      </c>
      <c r="L172" s="125">
        <f t="shared" si="49"/>
        <v>0</v>
      </c>
      <c r="M172" s="125">
        <f t="shared" si="50"/>
        <v>0</v>
      </c>
      <c r="N172" s="125">
        <f t="shared" si="51"/>
        <v>0</v>
      </c>
      <c r="O172" s="130">
        <f t="shared" si="52"/>
        <v>0</v>
      </c>
      <c r="P172" s="136">
        <f t="shared" si="53"/>
        <v>0</v>
      </c>
      <c r="Q172" s="134">
        <f t="shared" si="54"/>
        <v>0</v>
      </c>
      <c r="R172" s="134"/>
      <c r="S172" s="125">
        <f t="shared" si="55"/>
        <v>0</v>
      </c>
      <c r="T172" s="125">
        <f t="shared" si="56"/>
        <v>0</v>
      </c>
      <c r="U172" s="125">
        <f>IF(O172&gt;0,SUM('Расчет ФОТ'!O172:R172)*'Расчет ФОТ'!$U$5,0)</f>
        <v>0</v>
      </c>
      <c r="V172" s="129">
        <f t="shared" si="57"/>
        <v>0</v>
      </c>
      <c r="W172" s="125">
        <f t="shared" si="58"/>
        <v>0</v>
      </c>
      <c r="X172" s="137">
        <f t="shared" si="59"/>
        <v>0</v>
      </c>
      <c r="Y172" s="153" t="str">
        <f>IF(X172&gt;0,IF(Калькуляция!$C$2='Статистическая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172" s="157" t="str">
        <f t="shared" si="60"/>
        <v/>
      </c>
      <c r="AD172" s="152">
        <f t="shared" si="61"/>
        <v>0</v>
      </c>
    </row>
    <row r="173" spans="2:30" x14ac:dyDescent="0.25">
      <c r="B173" s="111"/>
      <c r="C173" s="123"/>
      <c r="D173" s="110"/>
      <c r="E173" s="110"/>
      <c r="F173" s="112"/>
      <c r="G173" s="112"/>
      <c r="H173" s="112"/>
      <c r="I173" s="130">
        <f t="shared" si="47"/>
        <v>0</v>
      </c>
      <c r="J173" s="135"/>
      <c r="K173" s="125">
        <f t="shared" si="48"/>
        <v>0</v>
      </c>
      <c r="L173" s="125">
        <f t="shared" si="49"/>
        <v>0</v>
      </c>
      <c r="M173" s="125">
        <f t="shared" si="50"/>
        <v>0</v>
      </c>
      <c r="N173" s="125">
        <f t="shared" si="51"/>
        <v>0</v>
      </c>
      <c r="O173" s="130">
        <f t="shared" si="52"/>
        <v>0</v>
      </c>
      <c r="P173" s="136">
        <f t="shared" si="53"/>
        <v>0</v>
      </c>
      <c r="Q173" s="134">
        <f t="shared" si="54"/>
        <v>0</v>
      </c>
      <c r="R173" s="134"/>
      <c r="S173" s="125">
        <f t="shared" si="55"/>
        <v>0</v>
      </c>
      <c r="T173" s="125">
        <f t="shared" si="56"/>
        <v>0</v>
      </c>
      <c r="U173" s="125">
        <f>IF(O173&gt;0,SUM('Расчет ФОТ'!O173:R173)*'Расчет ФОТ'!$U$5,0)</f>
        <v>0</v>
      </c>
      <c r="V173" s="129">
        <f t="shared" si="57"/>
        <v>0</v>
      </c>
      <c r="W173" s="125">
        <f t="shared" si="58"/>
        <v>0</v>
      </c>
      <c r="X173" s="137">
        <f t="shared" si="59"/>
        <v>0</v>
      </c>
      <c r="Y173" s="153" t="str">
        <f>IF(X173&gt;0,IF(Калькуляция!$C$2='Статистическая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173" s="157" t="str">
        <f t="shared" si="60"/>
        <v/>
      </c>
      <c r="AD173" s="152">
        <f t="shared" si="61"/>
        <v>0</v>
      </c>
    </row>
    <row r="174" spans="2:30" x14ac:dyDescent="0.25">
      <c r="B174" s="111"/>
      <c r="C174" s="123"/>
      <c r="D174" s="110"/>
      <c r="E174" s="110"/>
      <c r="F174" s="112"/>
      <c r="G174" s="112"/>
      <c r="H174" s="112"/>
      <c r="I174" s="130">
        <f t="shared" si="47"/>
        <v>0</v>
      </c>
      <c r="J174" s="135"/>
      <c r="K174" s="125">
        <f t="shared" si="48"/>
        <v>0</v>
      </c>
      <c r="L174" s="125">
        <f t="shared" si="49"/>
        <v>0</v>
      </c>
      <c r="M174" s="125">
        <f t="shared" si="50"/>
        <v>0</v>
      </c>
      <c r="N174" s="125">
        <f t="shared" si="51"/>
        <v>0</v>
      </c>
      <c r="O174" s="130">
        <f t="shared" si="52"/>
        <v>0</v>
      </c>
      <c r="P174" s="136">
        <f t="shared" si="53"/>
        <v>0</v>
      </c>
      <c r="Q174" s="134">
        <f t="shared" si="54"/>
        <v>0</v>
      </c>
      <c r="R174" s="134"/>
      <c r="S174" s="125">
        <f t="shared" si="55"/>
        <v>0</v>
      </c>
      <c r="T174" s="125">
        <f t="shared" si="56"/>
        <v>0</v>
      </c>
      <c r="U174" s="125">
        <f>IF(O174&gt;0,SUM('Расчет ФОТ'!O174:R174)*'Расчет ФОТ'!$U$5,0)</f>
        <v>0</v>
      </c>
      <c r="V174" s="129">
        <f t="shared" si="57"/>
        <v>0</v>
      </c>
      <c r="W174" s="125">
        <f t="shared" si="58"/>
        <v>0</v>
      </c>
      <c r="X174" s="137">
        <f t="shared" si="59"/>
        <v>0</v>
      </c>
      <c r="Y174" s="153" t="str">
        <f>IF(X174&gt;0,IF(Калькуляция!$C$2='Статистическая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174" s="157" t="str">
        <f t="shared" si="60"/>
        <v/>
      </c>
      <c r="AD174" s="152">
        <f t="shared" si="61"/>
        <v>0</v>
      </c>
    </row>
    <row r="175" spans="2:30" x14ac:dyDescent="0.25">
      <c r="B175" s="111"/>
      <c r="C175" s="123"/>
      <c r="D175" s="110"/>
      <c r="E175" s="110"/>
      <c r="F175" s="112"/>
      <c r="G175" s="112"/>
      <c r="H175" s="112"/>
      <c r="I175" s="130">
        <f t="shared" si="47"/>
        <v>0</v>
      </c>
      <c r="J175" s="135"/>
      <c r="K175" s="125">
        <f t="shared" si="48"/>
        <v>0</v>
      </c>
      <c r="L175" s="125">
        <f t="shared" si="49"/>
        <v>0</v>
      </c>
      <c r="M175" s="125">
        <f t="shared" si="50"/>
        <v>0</v>
      </c>
      <c r="N175" s="125">
        <f t="shared" si="51"/>
        <v>0</v>
      </c>
      <c r="O175" s="130">
        <f t="shared" si="52"/>
        <v>0</v>
      </c>
      <c r="P175" s="136">
        <f t="shared" si="53"/>
        <v>0</v>
      </c>
      <c r="Q175" s="134">
        <f t="shared" si="54"/>
        <v>0</v>
      </c>
      <c r="R175" s="134"/>
      <c r="S175" s="125">
        <f t="shared" si="55"/>
        <v>0</v>
      </c>
      <c r="T175" s="125">
        <f t="shared" si="56"/>
        <v>0</v>
      </c>
      <c r="U175" s="125">
        <f>IF(O175&gt;0,SUM('Расчет ФОТ'!O175:R175)*'Расчет ФОТ'!$U$5,0)</f>
        <v>0</v>
      </c>
      <c r="V175" s="129">
        <f t="shared" si="57"/>
        <v>0</v>
      </c>
      <c r="W175" s="125">
        <f t="shared" si="58"/>
        <v>0</v>
      </c>
      <c r="X175" s="137">
        <f t="shared" si="59"/>
        <v>0</v>
      </c>
      <c r="Y175" s="153" t="str">
        <f>IF(X175&gt;0,IF(Калькуляция!$C$2='Статистическая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175" s="157" t="str">
        <f t="shared" si="60"/>
        <v/>
      </c>
      <c r="AD175" s="152">
        <f t="shared" si="61"/>
        <v>0</v>
      </c>
    </row>
    <row r="176" spans="2:30" x14ac:dyDescent="0.25">
      <c r="B176" s="111"/>
      <c r="C176" s="123"/>
      <c r="D176" s="110"/>
      <c r="E176" s="110"/>
      <c r="F176" s="112"/>
      <c r="G176" s="112"/>
      <c r="H176" s="112"/>
      <c r="I176" s="130">
        <f t="shared" si="47"/>
        <v>0</v>
      </c>
      <c r="J176" s="135"/>
      <c r="K176" s="125">
        <f t="shared" si="48"/>
        <v>0</v>
      </c>
      <c r="L176" s="125">
        <f t="shared" si="49"/>
        <v>0</v>
      </c>
      <c r="M176" s="125">
        <f t="shared" si="50"/>
        <v>0</v>
      </c>
      <c r="N176" s="125">
        <f t="shared" si="51"/>
        <v>0</v>
      </c>
      <c r="O176" s="130">
        <f t="shared" si="52"/>
        <v>0</v>
      </c>
      <c r="P176" s="136">
        <f t="shared" si="53"/>
        <v>0</v>
      </c>
      <c r="Q176" s="134">
        <f t="shared" si="54"/>
        <v>0</v>
      </c>
      <c r="R176" s="134"/>
      <c r="S176" s="125">
        <f t="shared" si="55"/>
        <v>0</v>
      </c>
      <c r="T176" s="125">
        <f t="shared" si="56"/>
        <v>0</v>
      </c>
      <c r="U176" s="125">
        <f>IF(O176&gt;0,SUM('Расчет ФОТ'!O176:R176)*'Расчет ФОТ'!$U$5,0)</f>
        <v>0</v>
      </c>
      <c r="V176" s="129">
        <f t="shared" si="57"/>
        <v>0</v>
      </c>
      <c r="W176" s="125">
        <f t="shared" si="58"/>
        <v>0</v>
      </c>
      <c r="X176" s="137">
        <f t="shared" si="59"/>
        <v>0</v>
      </c>
      <c r="Y176" s="153" t="str">
        <f>IF(X176&gt;0,IF(Калькуляция!$C$2='Статистическая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176" s="157" t="str">
        <f t="shared" si="60"/>
        <v/>
      </c>
      <c r="AD176" s="152">
        <f t="shared" si="61"/>
        <v>0</v>
      </c>
    </row>
    <row r="177" spans="2:30" x14ac:dyDescent="0.25">
      <c r="B177" s="111"/>
      <c r="C177" s="123"/>
      <c r="D177" s="110"/>
      <c r="E177" s="110"/>
      <c r="F177" s="112"/>
      <c r="G177" s="112"/>
      <c r="H177" s="112"/>
      <c r="I177" s="130">
        <f t="shared" si="47"/>
        <v>0</v>
      </c>
      <c r="J177" s="135"/>
      <c r="K177" s="125">
        <f t="shared" si="48"/>
        <v>0</v>
      </c>
      <c r="L177" s="125">
        <f t="shared" si="49"/>
        <v>0</v>
      </c>
      <c r="M177" s="125">
        <f t="shared" si="50"/>
        <v>0</v>
      </c>
      <c r="N177" s="125">
        <f t="shared" si="51"/>
        <v>0</v>
      </c>
      <c r="O177" s="130">
        <f t="shared" si="52"/>
        <v>0</v>
      </c>
      <c r="P177" s="136">
        <f t="shared" si="53"/>
        <v>0</v>
      </c>
      <c r="Q177" s="134">
        <f t="shared" si="54"/>
        <v>0</v>
      </c>
      <c r="R177" s="134"/>
      <c r="S177" s="125">
        <f t="shared" si="55"/>
        <v>0</v>
      </c>
      <c r="T177" s="125">
        <f t="shared" si="56"/>
        <v>0</v>
      </c>
      <c r="U177" s="125">
        <f>IF(O177&gt;0,SUM('Расчет ФОТ'!O177:R177)*'Расчет ФОТ'!$U$5,0)</f>
        <v>0</v>
      </c>
      <c r="V177" s="129">
        <f t="shared" si="57"/>
        <v>0</v>
      </c>
      <c r="W177" s="125">
        <f t="shared" si="58"/>
        <v>0</v>
      </c>
      <c r="X177" s="137">
        <f t="shared" si="59"/>
        <v>0</v>
      </c>
      <c r="Y177" s="153" t="str">
        <f>IF(X177&gt;0,IF(Калькуляция!$C$2='Статистическая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177" s="157" t="str">
        <f t="shared" si="60"/>
        <v/>
      </c>
      <c r="AD177" s="152">
        <f t="shared" si="61"/>
        <v>0</v>
      </c>
    </row>
    <row r="178" spans="2:30" x14ac:dyDescent="0.25">
      <c r="B178" s="111"/>
      <c r="C178" s="123"/>
      <c r="D178" s="110"/>
      <c r="E178" s="110"/>
      <c r="F178" s="112"/>
      <c r="G178" s="112"/>
      <c r="H178" s="112"/>
      <c r="I178" s="130">
        <f t="shared" si="47"/>
        <v>0</v>
      </c>
      <c r="J178" s="135"/>
      <c r="K178" s="125">
        <f t="shared" si="48"/>
        <v>0</v>
      </c>
      <c r="L178" s="125">
        <f t="shared" si="49"/>
        <v>0</v>
      </c>
      <c r="M178" s="125">
        <f t="shared" si="50"/>
        <v>0</v>
      </c>
      <c r="N178" s="125">
        <f t="shared" si="51"/>
        <v>0</v>
      </c>
      <c r="O178" s="130">
        <f t="shared" si="52"/>
        <v>0</v>
      </c>
      <c r="P178" s="136">
        <f t="shared" si="53"/>
        <v>0</v>
      </c>
      <c r="Q178" s="134">
        <f t="shared" si="54"/>
        <v>0</v>
      </c>
      <c r="R178" s="134"/>
      <c r="S178" s="125">
        <f t="shared" si="55"/>
        <v>0</v>
      </c>
      <c r="T178" s="125">
        <f t="shared" si="56"/>
        <v>0</v>
      </c>
      <c r="U178" s="125">
        <f>IF(O178&gt;0,SUM('Расчет ФОТ'!O178:R178)*'Расчет ФОТ'!$U$5,0)</f>
        <v>0</v>
      </c>
      <c r="V178" s="129">
        <f t="shared" si="57"/>
        <v>0</v>
      </c>
      <c r="W178" s="125">
        <f t="shared" si="58"/>
        <v>0</v>
      </c>
      <c r="X178" s="137">
        <f t="shared" si="59"/>
        <v>0</v>
      </c>
      <c r="Y178" s="153" t="str">
        <f>IF(X178&gt;0,IF(Калькуляция!$C$2='Статистическая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178" s="157" t="str">
        <f t="shared" si="60"/>
        <v/>
      </c>
      <c r="AD178" s="152">
        <f t="shared" si="61"/>
        <v>0</v>
      </c>
    </row>
    <row r="179" spans="2:30" x14ac:dyDescent="0.25">
      <c r="B179" s="111"/>
      <c r="C179" s="123"/>
      <c r="D179" s="110"/>
      <c r="E179" s="110"/>
      <c r="F179" s="112"/>
      <c r="G179" s="112"/>
      <c r="H179" s="112"/>
      <c r="I179" s="130">
        <f t="shared" si="47"/>
        <v>0</v>
      </c>
      <c r="J179" s="135"/>
      <c r="K179" s="125">
        <f t="shared" si="48"/>
        <v>0</v>
      </c>
      <c r="L179" s="125">
        <f t="shared" si="49"/>
        <v>0</v>
      </c>
      <c r="M179" s="125">
        <f t="shared" si="50"/>
        <v>0</v>
      </c>
      <c r="N179" s="125">
        <f t="shared" si="51"/>
        <v>0</v>
      </c>
      <c r="O179" s="130">
        <f t="shared" si="52"/>
        <v>0</v>
      </c>
      <c r="P179" s="136">
        <f t="shared" si="53"/>
        <v>0</v>
      </c>
      <c r="Q179" s="134">
        <f t="shared" si="54"/>
        <v>0</v>
      </c>
      <c r="R179" s="134"/>
      <c r="S179" s="125">
        <f t="shared" si="55"/>
        <v>0</v>
      </c>
      <c r="T179" s="125">
        <f t="shared" si="56"/>
        <v>0</v>
      </c>
      <c r="U179" s="125">
        <f>IF(O179&gt;0,SUM('Расчет ФОТ'!O179:R179)*'Расчет ФОТ'!$U$5,0)</f>
        <v>0</v>
      </c>
      <c r="V179" s="129">
        <f t="shared" si="57"/>
        <v>0</v>
      </c>
      <c r="W179" s="125">
        <f t="shared" si="58"/>
        <v>0</v>
      </c>
      <c r="X179" s="137">
        <f t="shared" si="59"/>
        <v>0</v>
      </c>
      <c r="Y179" s="153" t="str">
        <f>IF(X179&gt;0,IF(Калькуляция!$C$2='Статистическая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179" s="157" t="str">
        <f t="shared" si="60"/>
        <v/>
      </c>
      <c r="AD179" s="152">
        <f t="shared" si="61"/>
        <v>0</v>
      </c>
    </row>
    <row r="180" spans="2:30" x14ac:dyDescent="0.25">
      <c r="B180" s="111"/>
      <c r="C180" s="123"/>
      <c r="D180" s="110"/>
      <c r="E180" s="110"/>
      <c r="F180" s="112"/>
      <c r="G180" s="112"/>
      <c r="H180" s="112"/>
      <c r="I180" s="130">
        <f t="shared" si="47"/>
        <v>0</v>
      </c>
      <c r="J180" s="135"/>
      <c r="K180" s="125">
        <f t="shared" si="48"/>
        <v>0</v>
      </c>
      <c r="L180" s="125">
        <f t="shared" si="49"/>
        <v>0</v>
      </c>
      <c r="M180" s="125">
        <f t="shared" si="50"/>
        <v>0</v>
      </c>
      <c r="N180" s="125">
        <f t="shared" si="51"/>
        <v>0</v>
      </c>
      <c r="O180" s="130">
        <f t="shared" si="52"/>
        <v>0</v>
      </c>
      <c r="P180" s="136">
        <f t="shared" si="53"/>
        <v>0</v>
      </c>
      <c r="Q180" s="134">
        <f t="shared" si="54"/>
        <v>0</v>
      </c>
      <c r="R180" s="134"/>
      <c r="S180" s="125">
        <f t="shared" si="55"/>
        <v>0</v>
      </c>
      <c r="T180" s="125">
        <f t="shared" si="56"/>
        <v>0</v>
      </c>
      <c r="U180" s="125">
        <f>IF(O180&gt;0,SUM('Расчет ФОТ'!O180:R180)*'Расчет ФОТ'!$U$5,0)</f>
        <v>0</v>
      </c>
      <c r="V180" s="129">
        <f t="shared" si="57"/>
        <v>0</v>
      </c>
      <c r="W180" s="125">
        <f t="shared" si="58"/>
        <v>0</v>
      </c>
      <c r="X180" s="137">
        <f t="shared" si="59"/>
        <v>0</v>
      </c>
      <c r="Y180" s="153" t="str">
        <f>IF(X180&gt;0,IF(Калькуляция!$C$2='Статистическая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180" s="157" t="str">
        <f t="shared" si="60"/>
        <v/>
      </c>
      <c r="AD180" s="152">
        <f t="shared" si="61"/>
        <v>0</v>
      </c>
    </row>
    <row r="181" spans="2:30" x14ac:dyDescent="0.25">
      <c r="B181" s="111"/>
      <c r="C181" s="123"/>
      <c r="D181" s="110"/>
      <c r="E181" s="110"/>
      <c r="F181" s="112"/>
      <c r="G181" s="112"/>
      <c r="H181" s="112"/>
      <c r="I181" s="130">
        <f t="shared" si="47"/>
        <v>0</v>
      </c>
      <c r="J181" s="135"/>
      <c r="K181" s="125">
        <f t="shared" si="48"/>
        <v>0</v>
      </c>
      <c r="L181" s="125">
        <f t="shared" si="49"/>
        <v>0</v>
      </c>
      <c r="M181" s="125">
        <f t="shared" si="50"/>
        <v>0</v>
      </c>
      <c r="N181" s="125">
        <f t="shared" si="51"/>
        <v>0</v>
      </c>
      <c r="O181" s="130">
        <f t="shared" si="52"/>
        <v>0</v>
      </c>
      <c r="P181" s="136">
        <f t="shared" si="53"/>
        <v>0</v>
      </c>
      <c r="Q181" s="134">
        <f t="shared" si="54"/>
        <v>0</v>
      </c>
      <c r="R181" s="134"/>
      <c r="S181" s="125">
        <f t="shared" si="55"/>
        <v>0</v>
      </c>
      <c r="T181" s="125">
        <f t="shared" si="56"/>
        <v>0</v>
      </c>
      <c r="U181" s="125">
        <f>IF(O181&gt;0,SUM('Расчет ФОТ'!O181:R181)*'Расчет ФОТ'!$U$5,0)</f>
        <v>0</v>
      </c>
      <c r="V181" s="129">
        <f t="shared" si="57"/>
        <v>0</v>
      </c>
      <c r="W181" s="125">
        <f t="shared" si="58"/>
        <v>0</v>
      </c>
      <c r="X181" s="137">
        <f t="shared" si="59"/>
        <v>0</v>
      </c>
      <c r="Y181" s="153" t="str">
        <f>IF(X181&gt;0,IF(Калькуляция!$C$2='Статистическая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181" s="157" t="str">
        <f t="shared" si="60"/>
        <v/>
      </c>
      <c r="AD181" s="152">
        <f t="shared" si="61"/>
        <v>0</v>
      </c>
    </row>
    <row r="182" spans="2:30" x14ac:dyDescent="0.25">
      <c r="B182" s="111"/>
      <c r="C182" s="123"/>
      <c r="D182" s="110"/>
      <c r="E182" s="110"/>
      <c r="F182" s="112"/>
      <c r="G182" s="112"/>
      <c r="H182" s="112"/>
      <c r="I182" s="130">
        <f t="shared" si="47"/>
        <v>0</v>
      </c>
      <c r="J182" s="135"/>
      <c r="K182" s="125">
        <f t="shared" si="48"/>
        <v>0</v>
      </c>
      <c r="L182" s="125">
        <f t="shared" si="49"/>
        <v>0</v>
      </c>
      <c r="M182" s="125">
        <f t="shared" si="50"/>
        <v>0</v>
      </c>
      <c r="N182" s="125">
        <f t="shared" si="51"/>
        <v>0</v>
      </c>
      <c r="O182" s="130">
        <f t="shared" si="52"/>
        <v>0</v>
      </c>
      <c r="P182" s="136">
        <f t="shared" si="53"/>
        <v>0</v>
      </c>
      <c r="Q182" s="134">
        <f t="shared" si="54"/>
        <v>0</v>
      </c>
      <c r="R182" s="134"/>
      <c r="S182" s="125">
        <f t="shared" si="55"/>
        <v>0</v>
      </c>
      <c r="T182" s="125">
        <f t="shared" si="56"/>
        <v>0</v>
      </c>
      <c r="U182" s="125">
        <f>IF(O182&gt;0,SUM('Расчет ФОТ'!O182:R182)*'Расчет ФОТ'!$U$5,0)</f>
        <v>0</v>
      </c>
      <c r="V182" s="129">
        <f t="shared" si="57"/>
        <v>0</v>
      </c>
      <c r="W182" s="125">
        <f t="shared" si="58"/>
        <v>0</v>
      </c>
      <c r="X182" s="137">
        <f t="shared" si="59"/>
        <v>0</v>
      </c>
      <c r="Y182" s="153" t="str">
        <f>IF(X182&gt;0,IF(Калькуляция!$C$2='Статистическая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182" s="157" t="str">
        <f t="shared" si="60"/>
        <v/>
      </c>
      <c r="AD182" s="152">
        <f t="shared" si="61"/>
        <v>0</v>
      </c>
    </row>
    <row r="183" spans="2:30" x14ac:dyDescent="0.25">
      <c r="B183" s="111"/>
      <c r="C183" s="123"/>
      <c r="D183" s="110"/>
      <c r="E183" s="110"/>
      <c r="F183" s="112"/>
      <c r="G183" s="112"/>
      <c r="H183" s="112"/>
      <c r="I183" s="130">
        <f t="shared" si="47"/>
        <v>0</v>
      </c>
      <c r="J183" s="135"/>
      <c r="K183" s="125">
        <f t="shared" si="48"/>
        <v>0</v>
      </c>
      <c r="L183" s="125">
        <f t="shared" si="49"/>
        <v>0</v>
      </c>
      <c r="M183" s="125">
        <f t="shared" si="50"/>
        <v>0</v>
      </c>
      <c r="N183" s="125">
        <f t="shared" si="51"/>
        <v>0</v>
      </c>
      <c r="O183" s="130">
        <f t="shared" si="52"/>
        <v>0</v>
      </c>
      <c r="P183" s="136">
        <f t="shared" si="53"/>
        <v>0</v>
      </c>
      <c r="Q183" s="134">
        <f t="shared" si="54"/>
        <v>0</v>
      </c>
      <c r="R183" s="134"/>
      <c r="S183" s="125">
        <f t="shared" si="55"/>
        <v>0</v>
      </c>
      <c r="T183" s="125">
        <f t="shared" si="56"/>
        <v>0</v>
      </c>
      <c r="U183" s="125">
        <f>IF(O183&gt;0,SUM('Расчет ФОТ'!O183:R183)*'Расчет ФОТ'!$U$5,0)</f>
        <v>0</v>
      </c>
      <c r="V183" s="129">
        <f t="shared" si="57"/>
        <v>0</v>
      </c>
      <c r="W183" s="125">
        <f t="shared" si="58"/>
        <v>0</v>
      </c>
      <c r="X183" s="137">
        <f t="shared" si="59"/>
        <v>0</v>
      </c>
      <c r="Y183" s="153" t="str">
        <f>IF(X183&gt;0,IF(Калькуляция!$C$2='Статистическая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183" s="157" t="str">
        <f t="shared" si="60"/>
        <v/>
      </c>
      <c r="AD183" s="152">
        <f t="shared" si="61"/>
        <v>0</v>
      </c>
    </row>
    <row r="184" spans="2:30" x14ac:dyDescent="0.25">
      <c r="B184" s="111"/>
      <c r="C184" s="123"/>
      <c r="D184" s="110"/>
      <c r="E184" s="110"/>
      <c r="F184" s="112"/>
      <c r="G184" s="112"/>
      <c r="H184" s="112"/>
      <c r="I184" s="130">
        <f t="shared" si="47"/>
        <v>0</v>
      </c>
      <c r="J184" s="135"/>
      <c r="K184" s="125">
        <f t="shared" si="48"/>
        <v>0</v>
      </c>
      <c r="L184" s="125">
        <f t="shared" si="49"/>
        <v>0</v>
      </c>
      <c r="M184" s="125">
        <f t="shared" si="50"/>
        <v>0</v>
      </c>
      <c r="N184" s="125">
        <f t="shared" si="51"/>
        <v>0</v>
      </c>
      <c r="O184" s="130">
        <f t="shared" si="52"/>
        <v>0</v>
      </c>
      <c r="P184" s="136">
        <f t="shared" si="53"/>
        <v>0</v>
      </c>
      <c r="Q184" s="134">
        <f t="shared" si="54"/>
        <v>0</v>
      </c>
      <c r="R184" s="134"/>
      <c r="S184" s="125">
        <f t="shared" si="55"/>
        <v>0</v>
      </c>
      <c r="T184" s="125">
        <f t="shared" si="56"/>
        <v>0</v>
      </c>
      <c r="U184" s="125">
        <f>IF(O184&gt;0,SUM('Расчет ФОТ'!O184:R184)*'Расчет ФОТ'!$U$5,0)</f>
        <v>0</v>
      </c>
      <c r="V184" s="129">
        <f t="shared" si="57"/>
        <v>0</v>
      </c>
      <c r="W184" s="125">
        <f t="shared" si="58"/>
        <v>0</v>
      </c>
      <c r="X184" s="137">
        <f t="shared" si="59"/>
        <v>0</v>
      </c>
      <c r="Y184" s="153" t="str">
        <f>IF(X184&gt;0,IF(Калькуляция!$C$2='Статистическая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184" s="157" t="str">
        <f t="shared" si="60"/>
        <v/>
      </c>
      <c r="AD184" s="152">
        <f t="shared" si="61"/>
        <v>0</v>
      </c>
    </row>
    <row r="185" spans="2:30" x14ac:dyDescent="0.25">
      <c r="B185" s="111"/>
      <c r="C185" s="123"/>
      <c r="D185" s="110"/>
      <c r="E185" s="110"/>
      <c r="F185" s="112"/>
      <c r="G185" s="112"/>
      <c r="H185" s="112"/>
      <c r="I185" s="130">
        <f t="shared" si="47"/>
        <v>0</v>
      </c>
      <c r="J185" s="135"/>
      <c r="K185" s="125">
        <f t="shared" si="48"/>
        <v>0</v>
      </c>
      <c r="L185" s="125">
        <f t="shared" si="49"/>
        <v>0</v>
      </c>
      <c r="M185" s="125">
        <f t="shared" si="50"/>
        <v>0</v>
      </c>
      <c r="N185" s="125">
        <f t="shared" si="51"/>
        <v>0</v>
      </c>
      <c r="O185" s="130">
        <f t="shared" si="52"/>
        <v>0</v>
      </c>
      <c r="P185" s="136">
        <f t="shared" si="53"/>
        <v>0</v>
      </c>
      <c r="Q185" s="134">
        <f t="shared" si="54"/>
        <v>0</v>
      </c>
      <c r="R185" s="134"/>
      <c r="S185" s="125">
        <f t="shared" si="55"/>
        <v>0</v>
      </c>
      <c r="T185" s="125">
        <f t="shared" si="56"/>
        <v>0</v>
      </c>
      <c r="U185" s="125">
        <f>IF(O185&gt;0,SUM('Расчет ФОТ'!O185:R185)*'Расчет ФОТ'!$U$5,0)</f>
        <v>0</v>
      </c>
      <c r="V185" s="129">
        <f t="shared" si="57"/>
        <v>0</v>
      </c>
      <c r="W185" s="125">
        <f t="shared" si="58"/>
        <v>0</v>
      </c>
      <c r="X185" s="137">
        <f t="shared" si="59"/>
        <v>0</v>
      </c>
      <c r="Y185" s="153" t="str">
        <f>IF(X185&gt;0,IF(Калькуляция!$C$2='Статистическая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185" s="157" t="str">
        <f t="shared" si="60"/>
        <v/>
      </c>
      <c r="AD185" s="152">
        <f t="shared" si="61"/>
        <v>0</v>
      </c>
    </row>
    <row r="186" spans="2:30" x14ac:dyDescent="0.25">
      <c r="B186" s="111"/>
      <c r="C186" s="123"/>
      <c r="D186" s="110"/>
      <c r="E186" s="110"/>
      <c r="F186" s="112"/>
      <c r="G186" s="112"/>
      <c r="H186" s="112"/>
      <c r="I186" s="130">
        <f t="shared" si="47"/>
        <v>0</v>
      </c>
      <c r="J186" s="135"/>
      <c r="K186" s="125">
        <f t="shared" si="48"/>
        <v>0</v>
      </c>
      <c r="L186" s="125">
        <f t="shared" si="49"/>
        <v>0</v>
      </c>
      <c r="M186" s="125">
        <f t="shared" si="50"/>
        <v>0</v>
      </c>
      <c r="N186" s="125">
        <f t="shared" si="51"/>
        <v>0</v>
      </c>
      <c r="O186" s="130">
        <f t="shared" si="52"/>
        <v>0</v>
      </c>
      <c r="P186" s="136">
        <f t="shared" si="53"/>
        <v>0</v>
      </c>
      <c r="Q186" s="134">
        <f t="shared" si="54"/>
        <v>0</v>
      </c>
      <c r="R186" s="134"/>
      <c r="S186" s="125">
        <f t="shared" si="55"/>
        <v>0</v>
      </c>
      <c r="T186" s="125">
        <f t="shared" si="56"/>
        <v>0</v>
      </c>
      <c r="U186" s="125">
        <f>IF(O186&gt;0,SUM('Расчет ФОТ'!O186:R186)*'Расчет ФОТ'!$U$5,0)</f>
        <v>0</v>
      </c>
      <c r="V186" s="129">
        <f t="shared" si="57"/>
        <v>0</v>
      </c>
      <c r="W186" s="125">
        <f t="shared" si="58"/>
        <v>0</v>
      </c>
      <c r="X186" s="137">
        <f t="shared" si="59"/>
        <v>0</v>
      </c>
      <c r="Y186" s="153" t="str">
        <f>IF(X186&gt;0,IF(Калькуляция!$C$2='Статистическая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186" s="157" t="str">
        <f t="shared" si="60"/>
        <v/>
      </c>
      <c r="AD186" s="152">
        <f t="shared" si="61"/>
        <v>0</v>
      </c>
    </row>
    <row r="187" spans="2:30" x14ac:dyDescent="0.25">
      <c r="B187" s="111"/>
      <c r="C187" s="123"/>
      <c r="D187" s="110"/>
      <c r="E187" s="110"/>
      <c r="F187" s="112"/>
      <c r="G187" s="112"/>
      <c r="H187" s="112"/>
      <c r="I187" s="130">
        <f t="shared" si="47"/>
        <v>0</v>
      </c>
      <c r="J187" s="135"/>
      <c r="K187" s="125">
        <f t="shared" si="48"/>
        <v>0</v>
      </c>
      <c r="L187" s="125">
        <f t="shared" si="49"/>
        <v>0</v>
      </c>
      <c r="M187" s="125">
        <f t="shared" si="50"/>
        <v>0</v>
      </c>
      <c r="N187" s="125">
        <f t="shared" si="51"/>
        <v>0</v>
      </c>
      <c r="O187" s="130">
        <f t="shared" si="52"/>
        <v>0</v>
      </c>
      <c r="P187" s="136">
        <f t="shared" si="53"/>
        <v>0</v>
      </c>
      <c r="Q187" s="134">
        <f t="shared" si="54"/>
        <v>0</v>
      </c>
      <c r="R187" s="134"/>
      <c r="S187" s="125">
        <f t="shared" si="55"/>
        <v>0</v>
      </c>
      <c r="T187" s="125">
        <f t="shared" si="56"/>
        <v>0</v>
      </c>
      <c r="U187" s="125">
        <f>IF(O187&gt;0,SUM('Расчет ФОТ'!O187:R187)*'Расчет ФОТ'!$U$5,0)</f>
        <v>0</v>
      </c>
      <c r="V187" s="129">
        <f t="shared" si="57"/>
        <v>0</v>
      </c>
      <c r="W187" s="125">
        <f t="shared" si="58"/>
        <v>0</v>
      </c>
      <c r="X187" s="137">
        <f t="shared" si="59"/>
        <v>0</v>
      </c>
      <c r="Y187" s="153" t="str">
        <f>IF(X187&gt;0,IF(Калькуляция!$C$2='Статистическая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187" s="157" t="str">
        <f t="shared" si="60"/>
        <v/>
      </c>
      <c r="AD187" s="152">
        <f t="shared" si="61"/>
        <v>0</v>
      </c>
    </row>
    <row r="188" spans="2:30" x14ac:dyDescent="0.25">
      <c r="B188" s="111"/>
      <c r="C188" s="123"/>
      <c r="D188" s="110"/>
      <c r="E188" s="110"/>
      <c r="F188" s="112"/>
      <c r="G188" s="112"/>
      <c r="H188" s="112"/>
      <c r="I188" s="130">
        <f t="shared" si="47"/>
        <v>0</v>
      </c>
      <c r="J188" s="135"/>
      <c r="K188" s="125">
        <f t="shared" si="48"/>
        <v>0</v>
      </c>
      <c r="L188" s="125">
        <f t="shared" si="49"/>
        <v>0</v>
      </c>
      <c r="M188" s="125">
        <f t="shared" si="50"/>
        <v>0</v>
      </c>
      <c r="N188" s="125">
        <f t="shared" si="51"/>
        <v>0</v>
      </c>
      <c r="O188" s="130">
        <f t="shared" si="52"/>
        <v>0</v>
      </c>
      <c r="P188" s="136">
        <f t="shared" si="53"/>
        <v>0</v>
      </c>
      <c r="Q188" s="134">
        <f t="shared" si="54"/>
        <v>0</v>
      </c>
      <c r="R188" s="134"/>
      <c r="S188" s="125">
        <f t="shared" si="55"/>
        <v>0</v>
      </c>
      <c r="T188" s="125">
        <f t="shared" si="56"/>
        <v>0</v>
      </c>
      <c r="U188" s="125">
        <f>IF(O188&gt;0,SUM('Расчет ФОТ'!O188:R188)*'Расчет ФОТ'!$U$5,0)</f>
        <v>0</v>
      </c>
      <c r="V188" s="129">
        <f t="shared" si="57"/>
        <v>0</v>
      </c>
      <c r="W188" s="125">
        <f t="shared" si="58"/>
        <v>0</v>
      </c>
      <c r="X188" s="137">
        <f t="shared" si="59"/>
        <v>0</v>
      </c>
      <c r="Y188" s="153" t="str">
        <f>IF(X188&gt;0,IF(Калькуляция!$C$2='Статистическая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188" s="157" t="str">
        <f t="shared" si="60"/>
        <v/>
      </c>
      <c r="AD188" s="152">
        <f t="shared" si="61"/>
        <v>0</v>
      </c>
    </row>
    <row r="189" spans="2:30" x14ac:dyDescent="0.25">
      <c r="B189" s="111"/>
      <c r="C189" s="123"/>
      <c r="D189" s="110"/>
      <c r="E189" s="110"/>
      <c r="F189" s="112"/>
      <c r="G189" s="112"/>
      <c r="H189" s="112"/>
      <c r="I189" s="130">
        <f t="shared" si="47"/>
        <v>0</v>
      </c>
      <c r="J189" s="135"/>
      <c r="K189" s="125">
        <f t="shared" si="48"/>
        <v>0</v>
      </c>
      <c r="L189" s="125">
        <f t="shared" si="49"/>
        <v>0</v>
      </c>
      <c r="M189" s="125">
        <f t="shared" si="50"/>
        <v>0</v>
      </c>
      <c r="N189" s="125">
        <f t="shared" si="51"/>
        <v>0</v>
      </c>
      <c r="O189" s="130">
        <f t="shared" si="52"/>
        <v>0</v>
      </c>
      <c r="P189" s="136">
        <f t="shared" si="53"/>
        <v>0</v>
      </c>
      <c r="Q189" s="134">
        <f t="shared" si="54"/>
        <v>0</v>
      </c>
      <c r="R189" s="134"/>
      <c r="S189" s="125">
        <f t="shared" si="55"/>
        <v>0</v>
      </c>
      <c r="T189" s="125">
        <f t="shared" si="56"/>
        <v>0</v>
      </c>
      <c r="U189" s="125">
        <f>IF(O189&gt;0,SUM('Расчет ФОТ'!O189:R189)*'Расчет ФОТ'!$U$5,0)</f>
        <v>0</v>
      </c>
      <c r="V189" s="129">
        <f t="shared" si="57"/>
        <v>0</v>
      </c>
      <c r="W189" s="125">
        <f t="shared" si="58"/>
        <v>0</v>
      </c>
      <c r="X189" s="137">
        <f t="shared" si="59"/>
        <v>0</v>
      </c>
      <c r="Y189" s="153" t="str">
        <f>IF(X189&gt;0,IF(Калькуляция!$C$2='Статистическая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189" s="157" t="str">
        <f t="shared" si="60"/>
        <v/>
      </c>
      <c r="AD189" s="152">
        <f t="shared" si="61"/>
        <v>0</v>
      </c>
    </row>
    <row r="190" spans="2:30" x14ac:dyDescent="0.25">
      <c r="B190" s="111"/>
      <c r="C190" s="123"/>
      <c r="D190" s="110"/>
      <c r="E190" s="110"/>
      <c r="F190" s="112"/>
      <c r="G190" s="112"/>
      <c r="H190" s="112"/>
      <c r="I190" s="130">
        <f t="shared" si="47"/>
        <v>0</v>
      </c>
      <c r="J190" s="135"/>
      <c r="K190" s="125">
        <f t="shared" si="48"/>
        <v>0</v>
      </c>
      <c r="L190" s="125">
        <f t="shared" si="49"/>
        <v>0</v>
      </c>
      <c r="M190" s="125">
        <f t="shared" si="50"/>
        <v>0</v>
      </c>
      <c r="N190" s="125">
        <f t="shared" si="51"/>
        <v>0</v>
      </c>
      <c r="O190" s="130">
        <f t="shared" si="52"/>
        <v>0</v>
      </c>
      <c r="P190" s="136">
        <f t="shared" si="53"/>
        <v>0</v>
      </c>
      <c r="Q190" s="134">
        <f t="shared" si="54"/>
        <v>0</v>
      </c>
      <c r="R190" s="134"/>
      <c r="S190" s="125">
        <f t="shared" si="55"/>
        <v>0</v>
      </c>
      <c r="T190" s="125">
        <f t="shared" si="56"/>
        <v>0</v>
      </c>
      <c r="U190" s="125">
        <f>IF(O190&gt;0,SUM('Расчет ФОТ'!O190:R190)*'Расчет ФОТ'!$U$5,0)</f>
        <v>0</v>
      </c>
      <c r="V190" s="129">
        <f t="shared" si="57"/>
        <v>0</v>
      </c>
      <c r="W190" s="125">
        <f t="shared" si="58"/>
        <v>0</v>
      </c>
      <c r="X190" s="137">
        <f t="shared" si="59"/>
        <v>0</v>
      </c>
      <c r="Y190" s="153" t="str">
        <f>IF(X190&gt;0,IF(Калькуляция!$C$2='Статистическая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190" s="157" t="str">
        <f t="shared" si="60"/>
        <v/>
      </c>
      <c r="AD190" s="152">
        <f t="shared" si="61"/>
        <v>0</v>
      </c>
    </row>
    <row r="191" spans="2:30" x14ac:dyDescent="0.25">
      <c r="B191" s="111"/>
      <c r="C191" s="123"/>
      <c r="D191" s="110"/>
      <c r="E191" s="110"/>
      <c r="F191" s="112"/>
      <c r="G191" s="112"/>
      <c r="H191" s="112"/>
      <c r="I191" s="130">
        <f t="shared" si="47"/>
        <v>0</v>
      </c>
      <c r="J191" s="135"/>
      <c r="K191" s="125">
        <f t="shared" si="48"/>
        <v>0</v>
      </c>
      <c r="L191" s="125">
        <f t="shared" si="49"/>
        <v>0</v>
      </c>
      <c r="M191" s="125">
        <f t="shared" si="50"/>
        <v>0</v>
      </c>
      <c r="N191" s="125">
        <f t="shared" si="51"/>
        <v>0</v>
      </c>
      <c r="O191" s="130">
        <f t="shared" si="52"/>
        <v>0</v>
      </c>
      <c r="P191" s="136">
        <f t="shared" si="53"/>
        <v>0</v>
      </c>
      <c r="Q191" s="134">
        <f t="shared" si="54"/>
        <v>0</v>
      </c>
      <c r="R191" s="134"/>
      <c r="S191" s="125">
        <f t="shared" si="55"/>
        <v>0</v>
      </c>
      <c r="T191" s="125">
        <f t="shared" si="56"/>
        <v>0</v>
      </c>
      <c r="U191" s="125">
        <f>IF(O191&gt;0,SUM('Расчет ФОТ'!O191:R191)*'Расчет ФОТ'!$U$5,0)</f>
        <v>0</v>
      </c>
      <c r="V191" s="129">
        <f t="shared" si="57"/>
        <v>0</v>
      </c>
      <c r="W191" s="125">
        <f t="shared" si="58"/>
        <v>0</v>
      </c>
      <c r="X191" s="137">
        <f t="shared" si="59"/>
        <v>0</v>
      </c>
      <c r="Y191" s="153" t="str">
        <f>IF(X191&gt;0,IF(Калькуляция!$C$2='Статистическая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191" s="157" t="str">
        <f t="shared" si="60"/>
        <v/>
      </c>
      <c r="AD191" s="152">
        <f t="shared" si="61"/>
        <v>0</v>
      </c>
    </row>
    <row r="192" spans="2:30" x14ac:dyDescent="0.25">
      <c r="B192" s="111"/>
      <c r="C192" s="123"/>
      <c r="D192" s="110"/>
      <c r="E192" s="110"/>
      <c r="F192" s="112"/>
      <c r="G192" s="112"/>
      <c r="H192" s="112"/>
      <c r="I192" s="130">
        <f t="shared" si="47"/>
        <v>0</v>
      </c>
      <c r="J192" s="135"/>
      <c r="K192" s="125">
        <f t="shared" si="48"/>
        <v>0</v>
      </c>
      <c r="L192" s="125">
        <f t="shared" si="49"/>
        <v>0</v>
      </c>
      <c r="M192" s="125">
        <f t="shared" si="50"/>
        <v>0</v>
      </c>
      <c r="N192" s="125">
        <f t="shared" si="51"/>
        <v>0</v>
      </c>
      <c r="O192" s="130">
        <f t="shared" si="52"/>
        <v>0</v>
      </c>
      <c r="P192" s="136">
        <f t="shared" si="53"/>
        <v>0</v>
      </c>
      <c r="Q192" s="134">
        <f t="shared" si="54"/>
        <v>0</v>
      </c>
      <c r="R192" s="134"/>
      <c r="S192" s="125">
        <f t="shared" si="55"/>
        <v>0</v>
      </c>
      <c r="T192" s="125">
        <f t="shared" si="56"/>
        <v>0</v>
      </c>
      <c r="U192" s="125">
        <f>IF(O192&gt;0,SUM('Расчет ФОТ'!O192:R192)*'Расчет ФОТ'!$U$5,0)</f>
        <v>0</v>
      </c>
      <c r="V192" s="129">
        <f t="shared" si="57"/>
        <v>0</v>
      </c>
      <c r="W192" s="125">
        <f t="shared" si="58"/>
        <v>0</v>
      </c>
      <c r="X192" s="137">
        <f t="shared" si="59"/>
        <v>0</v>
      </c>
      <c r="Y192" s="153" t="str">
        <f>IF(X192&gt;0,IF(Калькуляция!$C$2='Статистическая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192" s="157" t="str">
        <f t="shared" si="60"/>
        <v/>
      </c>
      <c r="AD192" s="152">
        <f t="shared" si="61"/>
        <v>0</v>
      </c>
    </row>
    <row r="193" spans="2:30" x14ac:dyDescent="0.25">
      <c r="B193" s="111"/>
      <c r="C193" s="123"/>
      <c r="D193" s="110"/>
      <c r="E193" s="110"/>
      <c r="F193" s="112"/>
      <c r="G193" s="112"/>
      <c r="H193" s="112"/>
      <c r="I193" s="130">
        <f t="shared" si="47"/>
        <v>0</v>
      </c>
      <c r="J193" s="135"/>
      <c r="K193" s="125">
        <f t="shared" si="48"/>
        <v>0</v>
      </c>
      <c r="L193" s="125">
        <f t="shared" si="49"/>
        <v>0</v>
      </c>
      <c r="M193" s="125">
        <f t="shared" si="50"/>
        <v>0</v>
      </c>
      <c r="N193" s="125">
        <f t="shared" si="51"/>
        <v>0</v>
      </c>
      <c r="O193" s="130">
        <f t="shared" si="52"/>
        <v>0</v>
      </c>
      <c r="P193" s="136">
        <f t="shared" si="53"/>
        <v>0</v>
      </c>
      <c r="Q193" s="134">
        <f t="shared" si="54"/>
        <v>0</v>
      </c>
      <c r="R193" s="134"/>
      <c r="S193" s="125">
        <f t="shared" si="55"/>
        <v>0</v>
      </c>
      <c r="T193" s="125">
        <f t="shared" si="56"/>
        <v>0</v>
      </c>
      <c r="U193" s="125">
        <f>IF(O193&gt;0,SUM('Расчет ФОТ'!O193:R193)*'Расчет ФОТ'!$U$5,0)</f>
        <v>0</v>
      </c>
      <c r="V193" s="129">
        <f t="shared" si="57"/>
        <v>0</v>
      </c>
      <c r="W193" s="125">
        <f t="shared" si="58"/>
        <v>0</v>
      </c>
      <c r="X193" s="137">
        <f t="shared" si="59"/>
        <v>0</v>
      </c>
      <c r="Y193" s="153" t="str">
        <f>IF(X193&gt;0,IF(Калькуляция!$C$2='Статистическая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193" s="157" t="str">
        <f t="shared" si="60"/>
        <v/>
      </c>
      <c r="AD193" s="152">
        <f t="shared" si="61"/>
        <v>0</v>
      </c>
    </row>
    <row r="194" spans="2:30" x14ac:dyDescent="0.25">
      <c r="B194" s="111"/>
      <c r="C194" s="123"/>
      <c r="D194" s="110"/>
      <c r="E194" s="110"/>
      <c r="F194" s="112"/>
      <c r="G194" s="112"/>
      <c r="H194" s="112"/>
      <c r="I194" s="130">
        <f t="shared" si="47"/>
        <v>0</v>
      </c>
      <c r="J194" s="135"/>
      <c r="K194" s="125">
        <f t="shared" si="48"/>
        <v>0</v>
      </c>
      <c r="L194" s="125">
        <f t="shared" si="49"/>
        <v>0</v>
      </c>
      <c r="M194" s="125">
        <f t="shared" si="50"/>
        <v>0</v>
      </c>
      <c r="N194" s="125">
        <f t="shared" si="51"/>
        <v>0</v>
      </c>
      <c r="O194" s="130">
        <f t="shared" si="52"/>
        <v>0</v>
      </c>
      <c r="P194" s="136">
        <f t="shared" si="53"/>
        <v>0</v>
      </c>
      <c r="Q194" s="134">
        <f t="shared" si="54"/>
        <v>0</v>
      </c>
      <c r="R194" s="134"/>
      <c r="S194" s="125">
        <f t="shared" si="55"/>
        <v>0</v>
      </c>
      <c r="T194" s="125">
        <f t="shared" si="56"/>
        <v>0</v>
      </c>
      <c r="U194" s="125">
        <f>IF(O194&gt;0,SUM('Расчет ФОТ'!O194:R194)*'Расчет ФОТ'!$U$5,0)</f>
        <v>0</v>
      </c>
      <c r="V194" s="129">
        <f t="shared" si="57"/>
        <v>0</v>
      </c>
      <c r="W194" s="125">
        <f t="shared" si="58"/>
        <v>0</v>
      </c>
      <c r="X194" s="137">
        <f t="shared" si="59"/>
        <v>0</v>
      </c>
      <c r="Y194" s="153" t="str">
        <f>IF(X194&gt;0,IF(Калькуляция!$C$2='Статистическая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194" s="157" t="str">
        <f t="shared" si="60"/>
        <v/>
      </c>
      <c r="AD194" s="152">
        <f t="shared" si="61"/>
        <v>0</v>
      </c>
    </row>
    <row r="195" spans="2:30" x14ac:dyDescent="0.25">
      <c r="B195" s="111"/>
      <c r="C195" s="123"/>
      <c r="D195" s="110"/>
      <c r="E195" s="110"/>
      <c r="F195" s="112"/>
      <c r="G195" s="112"/>
      <c r="H195" s="112"/>
      <c r="I195" s="130">
        <f t="shared" ref="I195:I202" si="62">H195*G195*F195*C195</f>
        <v>0</v>
      </c>
      <c r="J195" s="135"/>
      <c r="K195" s="125">
        <f t="shared" ref="K195:K202" si="63">IF(G195&gt;0,J195/G195,)</f>
        <v>0</v>
      </c>
      <c r="L195" s="125">
        <f t="shared" ref="L195:L202" si="64">IF(F195&gt;0,K195/F195,)</f>
        <v>0</v>
      </c>
      <c r="M195" s="125">
        <f t="shared" ref="M195:M202" si="65">C195*J195</f>
        <v>0</v>
      </c>
      <c r="N195" s="125">
        <f t="shared" ref="N195:N202" si="66">M195*H195</f>
        <v>0</v>
      </c>
      <c r="O195" s="130">
        <f t="shared" ref="O195:O202" si="67">N195/0.87</f>
        <v>0</v>
      </c>
      <c r="P195" s="136">
        <f t="shared" ref="P195:P202" si="68">IF(K195&gt;0,K195/0.87*14/30*G195/12*H195*C195,)</f>
        <v>0</v>
      </c>
      <c r="Q195" s="134">
        <f t="shared" ref="Q195:Q202" si="69">IF(I195&gt;0,(O195+P195)/I195/29.3*28*100%/12*I195,0)</f>
        <v>0</v>
      </c>
      <c r="R195" s="134"/>
      <c r="S195" s="125">
        <f t="shared" ref="S195:S202" si="70">SUM(O195:R195)*2/730*3</f>
        <v>0</v>
      </c>
      <c r="T195" s="125">
        <f t="shared" ref="T195:T202" si="71">SUM(O195:S195)*13%</f>
        <v>0</v>
      </c>
      <c r="U195" s="125">
        <f>IF(O195&gt;0,SUM('Расчет ФОТ'!O195:R195)*'Расчет ФОТ'!$U$5,0)</f>
        <v>0</v>
      </c>
      <c r="V195" s="129">
        <f t="shared" ref="V195:V202" si="72">SUM(O195:S195,U195:U195)</f>
        <v>0</v>
      </c>
      <c r="W195" s="125">
        <f t="shared" ref="W195:W202" si="73">IF(H195&gt;0,V195/H195,0)</f>
        <v>0</v>
      </c>
      <c r="X195" s="137">
        <f t="shared" ref="X195:X202" si="74">IF(I195&gt;0,V195/I195,)</f>
        <v>0</v>
      </c>
      <c r="Y195" s="153" t="str">
        <f>IF(X195&gt;0,IF(Калькуляция!$C$2='Статистическая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195" s="157" t="str">
        <f t="shared" ref="Z195:Z202" si="75">IF(X195&gt;0,(X195-Y195)/Y195,"")</f>
        <v/>
      </c>
      <c r="AD195" s="152">
        <f t="shared" ref="AD195:AD202" si="76">(3121)/12*H195*C195</f>
        <v>0</v>
      </c>
    </row>
    <row r="196" spans="2:30" x14ac:dyDescent="0.25">
      <c r="B196" s="111"/>
      <c r="C196" s="123"/>
      <c r="D196" s="110"/>
      <c r="E196" s="110"/>
      <c r="F196" s="112"/>
      <c r="G196" s="112"/>
      <c r="H196" s="112"/>
      <c r="I196" s="130">
        <f t="shared" si="62"/>
        <v>0</v>
      </c>
      <c r="J196" s="135"/>
      <c r="K196" s="125">
        <f t="shared" si="63"/>
        <v>0</v>
      </c>
      <c r="L196" s="125">
        <f t="shared" si="64"/>
        <v>0</v>
      </c>
      <c r="M196" s="125">
        <f t="shared" si="65"/>
        <v>0</v>
      </c>
      <c r="N196" s="125">
        <f t="shared" si="66"/>
        <v>0</v>
      </c>
      <c r="O196" s="130">
        <f t="shared" si="67"/>
        <v>0</v>
      </c>
      <c r="P196" s="136">
        <f t="shared" si="68"/>
        <v>0</v>
      </c>
      <c r="Q196" s="134">
        <f t="shared" si="69"/>
        <v>0</v>
      </c>
      <c r="R196" s="134"/>
      <c r="S196" s="125">
        <f t="shared" si="70"/>
        <v>0</v>
      </c>
      <c r="T196" s="125">
        <f t="shared" si="71"/>
        <v>0</v>
      </c>
      <c r="U196" s="125">
        <f>IF(O196&gt;0,SUM('Расчет ФОТ'!O196:R196)*'Расчет ФОТ'!$U$5,0)</f>
        <v>0</v>
      </c>
      <c r="V196" s="129">
        <f t="shared" si="72"/>
        <v>0</v>
      </c>
      <c r="W196" s="125">
        <f t="shared" si="73"/>
        <v>0</v>
      </c>
      <c r="X196" s="137">
        <f t="shared" si="74"/>
        <v>0</v>
      </c>
      <c r="Y196" s="153" t="str">
        <f>IF(X196&gt;0,IF(Калькуляция!$C$2='Статистическая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196" s="157" t="str">
        <f t="shared" si="75"/>
        <v/>
      </c>
      <c r="AD196" s="152">
        <f t="shared" si="76"/>
        <v>0</v>
      </c>
    </row>
    <row r="197" spans="2:30" x14ac:dyDescent="0.25">
      <c r="B197" s="111"/>
      <c r="C197" s="123"/>
      <c r="D197" s="110"/>
      <c r="E197" s="110"/>
      <c r="F197" s="112"/>
      <c r="G197" s="112"/>
      <c r="H197" s="112"/>
      <c r="I197" s="130">
        <f t="shared" si="62"/>
        <v>0</v>
      </c>
      <c r="J197" s="135"/>
      <c r="K197" s="125">
        <f t="shared" si="63"/>
        <v>0</v>
      </c>
      <c r="L197" s="125">
        <f t="shared" si="64"/>
        <v>0</v>
      </c>
      <c r="M197" s="125">
        <f t="shared" si="65"/>
        <v>0</v>
      </c>
      <c r="N197" s="125">
        <f t="shared" si="66"/>
        <v>0</v>
      </c>
      <c r="O197" s="130">
        <f t="shared" si="67"/>
        <v>0</v>
      </c>
      <c r="P197" s="136">
        <f t="shared" si="68"/>
        <v>0</v>
      </c>
      <c r="Q197" s="134">
        <f t="shared" si="69"/>
        <v>0</v>
      </c>
      <c r="R197" s="134"/>
      <c r="S197" s="125">
        <f t="shared" si="70"/>
        <v>0</v>
      </c>
      <c r="T197" s="125">
        <f t="shared" si="71"/>
        <v>0</v>
      </c>
      <c r="U197" s="125">
        <f>IF(O197&gt;0,SUM('Расчет ФОТ'!O197:R197)*'Расчет ФОТ'!$U$5,0)</f>
        <v>0</v>
      </c>
      <c r="V197" s="129">
        <f t="shared" si="72"/>
        <v>0</v>
      </c>
      <c r="W197" s="125">
        <f t="shared" si="73"/>
        <v>0</v>
      </c>
      <c r="X197" s="137">
        <f t="shared" si="74"/>
        <v>0</v>
      </c>
      <c r="Y197" s="153" t="str">
        <f>IF(X197&gt;0,IF(Калькуляция!$C$2='Статистическая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197" s="157" t="str">
        <f t="shared" si="75"/>
        <v/>
      </c>
      <c r="AD197" s="152">
        <f t="shared" si="76"/>
        <v>0</v>
      </c>
    </row>
    <row r="198" spans="2:30" x14ac:dyDescent="0.25">
      <c r="B198" s="111"/>
      <c r="C198" s="123"/>
      <c r="D198" s="110"/>
      <c r="E198" s="110"/>
      <c r="F198" s="112"/>
      <c r="G198" s="112"/>
      <c r="H198" s="112"/>
      <c r="I198" s="130">
        <f t="shared" si="62"/>
        <v>0</v>
      </c>
      <c r="J198" s="135"/>
      <c r="K198" s="125">
        <f t="shared" si="63"/>
        <v>0</v>
      </c>
      <c r="L198" s="125">
        <f t="shared" si="64"/>
        <v>0</v>
      </c>
      <c r="M198" s="125">
        <f t="shared" si="65"/>
        <v>0</v>
      </c>
      <c r="N198" s="125">
        <f t="shared" si="66"/>
        <v>0</v>
      </c>
      <c r="O198" s="130">
        <f t="shared" si="67"/>
        <v>0</v>
      </c>
      <c r="P198" s="136">
        <f t="shared" si="68"/>
        <v>0</v>
      </c>
      <c r="Q198" s="134">
        <f t="shared" si="69"/>
        <v>0</v>
      </c>
      <c r="R198" s="134"/>
      <c r="S198" s="125">
        <f t="shared" si="70"/>
        <v>0</v>
      </c>
      <c r="T198" s="125">
        <f t="shared" si="71"/>
        <v>0</v>
      </c>
      <c r="U198" s="125">
        <f>IF(O198&gt;0,SUM('Расчет ФОТ'!O198:R198)*'Расчет ФОТ'!$U$5,0)</f>
        <v>0</v>
      </c>
      <c r="V198" s="129">
        <f t="shared" si="72"/>
        <v>0</v>
      </c>
      <c r="W198" s="125">
        <f t="shared" si="73"/>
        <v>0</v>
      </c>
      <c r="X198" s="137">
        <f t="shared" si="74"/>
        <v>0</v>
      </c>
      <c r="Y198" s="153" t="str">
        <f>IF(X198&gt;0,IF(Калькуляция!$C$2='Статистическая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198" s="157" t="str">
        <f t="shared" si="75"/>
        <v/>
      </c>
      <c r="AD198" s="152">
        <f t="shared" si="76"/>
        <v>0</v>
      </c>
    </row>
    <row r="199" spans="2:30" x14ac:dyDescent="0.25">
      <c r="B199" s="111"/>
      <c r="C199" s="123"/>
      <c r="D199" s="110"/>
      <c r="E199" s="110"/>
      <c r="F199" s="112"/>
      <c r="G199" s="112"/>
      <c r="H199" s="112"/>
      <c r="I199" s="130">
        <f t="shared" si="62"/>
        <v>0</v>
      </c>
      <c r="J199" s="135"/>
      <c r="K199" s="125">
        <f t="shared" si="63"/>
        <v>0</v>
      </c>
      <c r="L199" s="125">
        <f t="shared" si="64"/>
        <v>0</v>
      </c>
      <c r="M199" s="125">
        <f t="shared" si="65"/>
        <v>0</v>
      </c>
      <c r="N199" s="125">
        <f t="shared" si="66"/>
        <v>0</v>
      </c>
      <c r="O199" s="130">
        <f t="shared" si="67"/>
        <v>0</v>
      </c>
      <c r="P199" s="136">
        <f t="shared" si="68"/>
        <v>0</v>
      </c>
      <c r="Q199" s="134">
        <f t="shared" si="69"/>
        <v>0</v>
      </c>
      <c r="R199" s="134"/>
      <c r="S199" s="125">
        <f t="shared" si="70"/>
        <v>0</v>
      </c>
      <c r="T199" s="125">
        <f t="shared" si="71"/>
        <v>0</v>
      </c>
      <c r="U199" s="125">
        <f>IF(O199&gt;0,SUM('Расчет ФОТ'!O199:R199)*'Расчет ФОТ'!$U$5,0)</f>
        <v>0</v>
      </c>
      <c r="V199" s="129">
        <f t="shared" si="72"/>
        <v>0</v>
      </c>
      <c r="W199" s="125">
        <f t="shared" si="73"/>
        <v>0</v>
      </c>
      <c r="X199" s="137">
        <f t="shared" si="74"/>
        <v>0</v>
      </c>
      <c r="Y199" s="153" t="str">
        <f>IF(X199&gt;0,IF(Калькуляция!$C$2='Статистическая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199" s="157" t="str">
        <f t="shared" si="75"/>
        <v/>
      </c>
      <c r="AD199" s="152">
        <f t="shared" si="76"/>
        <v>0</v>
      </c>
    </row>
    <row r="200" spans="2:30" x14ac:dyDescent="0.25">
      <c r="B200" s="111"/>
      <c r="C200" s="123"/>
      <c r="D200" s="110"/>
      <c r="E200" s="110"/>
      <c r="F200" s="112"/>
      <c r="G200" s="112"/>
      <c r="H200" s="112"/>
      <c r="I200" s="130">
        <f t="shared" si="62"/>
        <v>0</v>
      </c>
      <c r="J200" s="135"/>
      <c r="K200" s="125">
        <f t="shared" si="63"/>
        <v>0</v>
      </c>
      <c r="L200" s="125">
        <f t="shared" si="64"/>
        <v>0</v>
      </c>
      <c r="M200" s="125">
        <f t="shared" si="65"/>
        <v>0</v>
      </c>
      <c r="N200" s="125">
        <f t="shared" si="66"/>
        <v>0</v>
      </c>
      <c r="O200" s="130">
        <f t="shared" si="67"/>
        <v>0</v>
      </c>
      <c r="P200" s="136">
        <f t="shared" si="68"/>
        <v>0</v>
      </c>
      <c r="Q200" s="134">
        <f t="shared" si="69"/>
        <v>0</v>
      </c>
      <c r="R200" s="134"/>
      <c r="S200" s="125">
        <f t="shared" si="70"/>
        <v>0</v>
      </c>
      <c r="T200" s="125">
        <f t="shared" si="71"/>
        <v>0</v>
      </c>
      <c r="U200" s="125">
        <f>IF(O200&gt;0,SUM('Расчет ФОТ'!O200:R200)*'Расчет ФОТ'!$U$5,0)</f>
        <v>0</v>
      </c>
      <c r="V200" s="129">
        <f t="shared" si="72"/>
        <v>0</v>
      </c>
      <c r="W200" s="125">
        <f t="shared" si="73"/>
        <v>0</v>
      </c>
      <c r="X200" s="137">
        <f t="shared" si="74"/>
        <v>0</v>
      </c>
      <c r="Y200" s="153" t="str">
        <f>IF(X200&gt;0,IF(Калькуляция!$C$2='Статистическая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200" s="157" t="str">
        <f t="shared" si="75"/>
        <v/>
      </c>
      <c r="AD200" s="152">
        <f t="shared" si="76"/>
        <v>0</v>
      </c>
    </row>
    <row r="201" spans="2:30" x14ac:dyDescent="0.25">
      <c r="B201" s="111"/>
      <c r="C201" s="123"/>
      <c r="D201" s="110"/>
      <c r="E201" s="110"/>
      <c r="F201" s="112"/>
      <c r="G201" s="112"/>
      <c r="H201" s="112"/>
      <c r="I201" s="130">
        <f t="shared" si="62"/>
        <v>0</v>
      </c>
      <c r="J201" s="135"/>
      <c r="K201" s="125">
        <f t="shared" si="63"/>
        <v>0</v>
      </c>
      <c r="L201" s="125">
        <f t="shared" si="64"/>
        <v>0</v>
      </c>
      <c r="M201" s="125">
        <f t="shared" si="65"/>
        <v>0</v>
      </c>
      <c r="N201" s="125">
        <f t="shared" si="66"/>
        <v>0</v>
      </c>
      <c r="O201" s="130">
        <f t="shared" si="67"/>
        <v>0</v>
      </c>
      <c r="P201" s="136">
        <f t="shared" si="68"/>
        <v>0</v>
      </c>
      <c r="Q201" s="134">
        <f t="shared" si="69"/>
        <v>0</v>
      </c>
      <c r="R201" s="134"/>
      <c r="S201" s="125">
        <f t="shared" si="70"/>
        <v>0</v>
      </c>
      <c r="T201" s="125">
        <f t="shared" si="71"/>
        <v>0</v>
      </c>
      <c r="U201" s="125">
        <f>IF(O201&gt;0,SUM('Расчет ФОТ'!O201:R201)*'Расчет ФОТ'!$U$5,0)</f>
        <v>0</v>
      </c>
      <c r="V201" s="129">
        <f t="shared" si="72"/>
        <v>0</v>
      </c>
      <c r="W201" s="125">
        <f t="shared" si="73"/>
        <v>0</v>
      </c>
      <c r="X201" s="137">
        <f t="shared" si="74"/>
        <v>0</v>
      </c>
      <c r="Y201" s="153" t="str">
        <f>IF(X201&gt;0,IF(Калькуляция!$C$2='Статистическая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201" s="157" t="str">
        <f t="shared" si="75"/>
        <v/>
      </c>
      <c r="AD201" s="152">
        <f t="shared" si="76"/>
        <v>0</v>
      </c>
    </row>
    <row r="202" spans="2:30" x14ac:dyDescent="0.25">
      <c r="B202" s="111"/>
      <c r="C202" s="123"/>
      <c r="D202" s="110"/>
      <c r="E202" s="110"/>
      <c r="F202" s="112"/>
      <c r="G202" s="112"/>
      <c r="H202" s="112"/>
      <c r="I202" s="130">
        <f t="shared" si="62"/>
        <v>0</v>
      </c>
      <c r="J202" s="135"/>
      <c r="K202" s="125">
        <f t="shared" si="63"/>
        <v>0</v>
      </c>
      <c r="L202" s="125">
        <f t="shared" si="64"/>
        <v>0</v>
      </c>
      <c r="M202" s="125">
        <f t="shared" si="65"/>
        <v>0</v>
      </c>
      <c r="N202" s="125">
        <f t="shared" si="66"/>
        <v>0</v>
      </c>
      <c r="O202" s="130">
        <f t="shared" si="67"/>
        <v>0</v>
      </c>
      <c r="P202" s="136">
        <f t="shared" si="68"/>
        <v>0</v>
      </c>
      <c r="Q202" s="134">
        <f t="shared" si="69"/>
        <v>0</v>
      </c>
      <c r="R202" s="134"/>
      <c r="S202" s="125">
        <f t="shared" si="70"/>
        <v>0</v>
      </c>
      <c r="T202" s="125">
        <f t="shared" si="71"/>
        <v>0</v>
      </c>
      <c r="U202" s="125">
        <f>IF(O202&gt;0,SUM('Расчет ФОТ'!O202:R202)*'Расчет ФОТ'!$U$5,0)</f>
        <v>0</v>
      </c>
      <c r="V202" s="129">
        <f t="shared" si="72"/>
        <v>0</v>
      </c>
      <c r="W202" s="125">
        <f t="shared" si="73"/>
        <v>0</v>
      </c>
      <c r="X202" s="137">
        <f t="shared" si="74"/>
        <v>0</v>
      </c>
      <c r="Y202" s="153" t="str">
        <f>IF(X202&gt;0,IF(Калькуляция!$C$2='Статистическая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202" s="157" t="str">
        <f t="shared" si="75"/>
        <v/>
      </c>
      <c r="AD202" s="152">
        <f t="shared" si="76"/>
        <v>0</v>
      </c>
    </row>
    <row r="203" spans="2:30" x14ac:dyDescent="0.25">
      <c r="B203" s="111"/>
      <c r="C203" s="123"/>
      <c r="D203" s="110"/>
      <c r="E203" s="110"/>
      <c r="F203" s="112"/>
      <c r="G203" s="112"/>
      <c r="H203" s="112"/>
      <c r="I203" s="130">
        <f t="shared" si="47"/>
        <v>0</v>
      </c>
      <c r="J203" s="135"/>
      <c r="K203" s="125">
        <f t="shared" si="48"/>
        <v>0</v>
      </c>
      <c r="L203" s="125">
        <f t="shared" si="49"/>
        <v>0</v>
      </c>
      <c r="M203" s="125">
        <f t="shared" si="50"/>
        <v>0</v>
      </c>
      <c r="N203" s="125">
        <f t="shared" si="51"/>
        <v>0</v>
      </c>
      <c r="O203" s="130">
        <f t="shared" si="52"/>
        <v>0</v>
      </c>
      <c r="P203" s="136">
        <f t="shared" si="53"/>
        <v>0</v>
      </c>
      <c r="Q203" s="134">
        <f t="shared" si="54"/>
        <v>0</v>
      </c>
      <c r="R203" s="134"/>
      <c r="S203" s="125">
        <f t="shared" si="55"/>
        <v>0</v>
      </c>
      <c r="T203" s="125">
        <f t="shared" si="56"/>
        <v>0</v>
      </c>
      <c r="U203" s="125">
        <f>IF(O203&gt;0,SUM('Расчет ФОТ'!O203:R203)*'Расчет ФОТ'!$U$5,0)</f>
        <v>0</v>
      </c>
      <c r="V203" s="129">
        <f t="shared" si="57"/>
        <v>0</v>
      </c>
      <c r="W203" s="125">
        <f t="shared" si="58"/>
        <v>0</v>
      </c>
      <c r="X203" s="137">
        <f t="shared" si="59"/>
        <v>0</v>
      </c>
      <c r="Y203" s="153" t="str">
        <f>IF(X203&gt;0,IF(Калькуляция!$C$2='Статистическая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203" s="157" t="str">
        <f t="shared" si="60"/>
        <v/>
      </c>
      <c r="AD203" s="152">
        <f t="shared" si="61"/>
        <v>0</v>
      </c>
    </row>
    <row r="204" spans="2:30" x14ac:dyDescent="0.25">
      <c r="B204" s="111"/>
      <c r="C204" s="123"/>
      <c r="D204" s="110"/>
      <c r="E204" s="110"/>
      <c r="F204" s="112"/>
      <c r="G204" s="112"/>
      <c r="H204" s="112"/>
      <c r="I204" s="130">
        <f t="shared" si="47"/>
        <v>0</v>
      </c>
      <c r="J204" s="135"/>
      <c r="K204" s="125">
        <f t="shared" si="48"/>
        <v>0</v>
      </c>
      <c r="L204" s="125">
        <f t="shared" si="49"/>
        <v>0</v>
      </c>
      <c r="M204" s="125">
        <f t="shared" si="50"/>
        <v>0</v>
      </c>
      <c r="N204" s="125">
        <f t="shared" si="51"/>
        <v>0</v>
      </c>
      <c r="O204" s="130">
        <f t="shared" si="52"/>
        <v>0</v>
      </c>
      <c r="P204" s="136">
        <f t="shared" si="53"/>
        <v>0</v>
      </c>
      <c r="Q204" s="134">
        <f t="shared" si="54"/>
        <v>0</v>
      </c>
      <c r="R204" s="134"/>
      <c r="S204" s="125">
        <f t="shared" si="55"/>
        <v>0</v>
      </c>
      <c r="T204" s="125">
        <f t="shared" si="56"/>
        <v>0</v>
      </c>
      <c r="U204" s="125">
        <f>IF(O204&gt;0,SUM('Расчет ФОТ'!O204:R204)*'Расчет ФОТ'!$U$5,0)</f>
        <v>0</v>
      </c>
      <c r="V204" s="129">
        <f t="shared" si="57"/>
        <v>0</v>
      </c>
      <c r="W204" s="125">
        <f t="shared" si="58"/>
        <v>0</v>
      </c>
      <c r="X204" s="137">
        <f t="shared" si="59"/>
        <v>0</v>
      </c>
      <c r="Y204" s="153" t="str">
        <f>IF(X204&gt;0,IF(Калькуляция!$C$2='Статистическая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204" s="157" t="str">
        <f t="shared" si="60"/>
        <v/>
      </c>
      <c r="AD204" s="152">
        <f t="shared" si="61"/>
        <v>0</v>
      </c>
    </row>
    <row r="205" spans="2:30" x14ac:dyDescent="0.25">
      <c r="B205" s="111"/>
      <c r="C205" s="123"/>
      <c r="D205" s="110"/>
      <c r="E205" s="110"/>
      <c r="F205" s="112"/>
      <c r="G205" s="112"/>
      <c r="H205" s="112"/>
      <c r="I205" s="130">
        <f t="shared" si="47"/>
        <v>0</v>
      </c>
      <c r="J205" s="135"/>
      <c r="K205" s="125">
        <f t="shared" si="48"/>
        <v>0</v>
      </c>
      <c r="L205" s="125">
        <f t="shared" si="49"/>
        <v>0</v>
      </c>
      <c r="M205" s="125">
        <f t="shared" si="50"/>
        <v>0</v>
      </c>
      <c r="N205" s="125">
        <f t="shared" si="51"/>
        <v>0</v>
      </c>
      <c r="O205" s="130">
        <f t="shared" si="52"/>
        <v>0</v>
      </c>
      <c r="P205" s="136">
        <f t="shared" si="53"/>
        <v>0</v>
      </c>
      <c r="Q205" s="134">
        <f t="shared" si="54"/>
        <v>0</v>
      </c>
      <c r="R205" s="134"/>
      <c r="S205" s="125">
        <f t="shared" si="55"/>
        <v>0</v>
      </c>
      <c r="T205" s="125">
        <f t="shared" si="56"/>
        <v>0</v>
      </c>
      <c r="U205" s="125">
        <f>IF(O205&gt;0,SUM('Расчет ФОТ'!O205:R205)*'Расчет ФОТ'!$U$5,0)</f>
        <v>0</v>
      </c>
      <c r="V205" s="129">
        <f t="shared" si="57"/>
        <v>0</v>
      </c>
      <c r="W205" s="125">
        <f t="shared" si="58"/>
        <v>0</v>
      </c>
      <c r="X205" s="137">
        <f t="shared" si="59"/>
        <v>0</v>
      </c>
      <c r="Y205" s="153" t="str">
        <f>IF(X205&gt;0,IF(Калькуляция!$C$2='Статистическая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205" s="157" t="str">
        <f t="shared" si="60"/>
        <v/>
      </c>
      <c r="AD205" s="152">
        <f t="shared" si="61"/>
        <v>0</v>
      </c>
    </row>
    <row r="206" spans="2:30" x14ac:dyDescent="0.25">
      <c r="B206" s="111"/>
      <c r="C206" s="123"/>
      <c r="D206" s="110"/>
      <c r="E206" s="110"/>
      <c r="F206" s="112"/>
      <c r="G206" s="112"/>
      <c r="H206" s="112"/>
      <c r="I206" s="130">
        <f t="shared" si="47"/>
        <v>0</v>
      </c>
      <c r="J206" s="135"/>
      <c r="K206" s="125">
        <f t="shared" si="48"/>
        <v>0</v>
      </c>
      <c r="L206" s="125">
        <f t="shared" si="49"/>
        <v>0</v>
      </c>
      <c r="M206" s="125">
        <f t="shared" si="50"/>
        <v>0</v>
      </c>
      <c r="N206" s="125">
        <f t="shared" si="51"/>
        <v>0</v>
      </c>
      <c r="O206" s="130">
        <f t="shared" si="52"/>
        <v>0</v>
      </c>
      <c r="P206" s="136">
        <f t="shared" si="53"/>
        <v>0</v>
      </c>
      <c r="Q206" s="134">
        <f t="shared" si="54"/>
        <v>0</v>
      </c>
      <c r="R206" s="134"/>
      <c r="S206" s="125">
        <f t="shared" si="55"/>
        <v>0</v>
      </c>
      <c r="T206" s="125">
        <f t="shared" si="56"/>
        <v>0</v>
      </c>
      <c r="U206" s="125">
        <f>IF(O206&gt;0,SUM('Расчет ФОТ'!O206:R206)*'Расчет ФОТ'!$U$5,0)</f>
        <v>0</v>
      </c>
      <c r="V206" s="129">
        <f t="shared" si="57"/>
        <v>0</v>
      </c>
      <c r="W206" s="125">
        <f t="shared" si="58"/>
        <v>0</v>
      </c>
      <c r="X206" s="137">
        <f t="shared" si="59"/>
        <v>0</v>
      </c>
      <c r="Y206" s="153" t="str">
        <f>IF(X206&gt;0,IF(Калькуляция!$C$2='Статистическая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206" s="157" t="str">
        <f t="shared" si="60"/>
        <v/>
      </c>
      <c r="AD206" s="152">
        <f t="shared" si="61"/>
        <v>0</v>
      </c>
    </row>
    <row r="207" spans="2:30" x14ac:dyDescent="0.25">
      <c r="B207" s="111"/>
      <c r="C207" s="123"/>
      <c r="D207" s="110"/>
      <c r="E207" s="110"/>
      <c r="F207" s="112"/>
      <c r="G207" s="112"/>
      <c r="H207" s="112"/>
      <c r="I207" s="130">
        <f t="shared" si="47"/>
        <v>0</v>
      </c>
      <c r="J207" s="135"/>
      <c r="K207" s="125">
        <f t="shared" si="48"/>
        <v>0</v>
      </c>
      <c r="L207" s="125">
        <f t="shared" si="49"/>
        <v>0</v>
      </c>
      <c r="M207" s="125">
        <f t="shared" si="50"/>
        <v>0</v>
      </c>
      <c r="N207" s="125">
        <f t="shared" si="51"/>
        <v>0</v>
      </c>
      <c r="O207" s="130">
        <f t="shared" si="52"/>
        <v>0</v>
      </c>
      <c r="P207" s="136">
        <f t="shared" si="53"/>
        <v>0</v>
      </c>
      <c r="Q207" s="134">
        <f t="shared" si="54"/>
        <v>0</v>
      </c>
      <c r="R207" s="134"/>
      <c r="S207" s="125">
        <f t="shared" si="55"/>
        <v>0</v>
      </c>
      <c r="T207" s="125">
        <f t="shared" si="56"/>
        <v>0</v>
      </c>
      <c r="U207" s="125">
        <f>IF(O207&gt;0,SUM('Расчет ФОТ'!O207:R207)*'Расчет ФОТ'!$U$5,0)</f>
        <v>0</v>
      </c>
      <c r="V207" s="129">
        <f t="shared" si="57"/>
        <v>0</v>
      </c>
      <c r="W207" s="125">
        <f t="shared" si="58"/>
        <v>0</v>
      </c>
      <c r="X207" s="137">
        <f t="shared" si="59"/>
        <v>0</v>
      </c>
      <c r="Y207" s="153" t="str">
        <f>IF(X207&gt;0,IF(Калькуляция!$C$2='Статистическая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207" s="157" t="str">
        <f t="shared" si="60"/>
        <v/>
      </c>
      <c r="AD207" s="152">
        <f t="shared" si="61"/>
        <v>0</v>
      </c>
    </row>
    <row r="208" spans="2:30" x14ac:dyDescent="0.25">
      <c r="B208" s="111"/>
      <c r="C208" s="123"/>
      <c r="D208" s="110"/>
      <c r="E208" s="110"/>
      <c r="F208" s="112"/>
      <c r="G208" s="112"/>
      <c r="H208" s="112"/>
      <c r="I208" s="130">
        <f t="shared" si="47"/>
        <v>0</v>
      </c>
      <c r="J208" s="135"/>
      <c r="K208" s="125">
        <f t="shared" si="48"/>
        <v>0</v>
      </c>
      <c r="L208" s="125">
        <f t="shared" si="49"/>
        <v>0</v>
      </c>
      <c r="M208" s="125">
        <f t="shared" si="50"/>
        <v>0</v>
      </c>
      <c r="N208" s="125">
        <f t="shared" si="51"/>
        <v>0</v>
      </c>
      <c r="O208" s="130">
        <f t="shared" si="52"/>
        <v>0</v>
      </c>
      <c r="P208" s="136">
        <f t="shared" si="53"/>
        <v>0</v>
      </c>
      <c r="Q208" s="134">
        <f t="shared" si="54"/>
        <v>0</v>
      </c>
      <c r="R208" s="134"/>
      <c r="S208" s="125">
        <f t="shared" si="55"/>
        <v>0</v>
      </c>
      <c r="T208" s="125">
        <f t="shared" si="56"/>
        <v>0</v>
      </c>
      <c r="U208" s="125">
        <f>IF(O208&gt;0,SUM('Расчет ФОТ'!O208:R208)*'Расчет ФОТ'!$U$5,0)</f>
        <v>0</v>
      </c>
      <c r="V208" s="129">
        <f t="shared" si="57"/>
        <v>0</v>
      </c>
      <c r="W208" s="125">
        <f t="shared" si="58"/>
        <v>0</v>
      </c>
      <c r="X208" s="137">
        <f t="shared" si="59"/>
        <v>0</v>
      </c>
      <c r="Y208" s="153" t="str">
        <f>IF(X208&gt;0,IF(Калькуляция!$C$2='Статистическая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208" s="157" t="str">
        <f t="shared" si="60"/>
        <v/>
      </c>
      <c r="AD208" s="152">
        <f t="shared" si="61"/>
        <v>0</v>
      </c>
    </row>
    <row r="209" spans="2:30" x14ac:dyDescent="0.25">
      <c r="B209" s="111"/>
      <c r="C209" s="123"/>
      <c r="D209" s="110"/>
      <c r="E209" s="110"/>
      <c r="F209" s="112"/>
      <c r="G209" s="112"/>
      <c r="H209" s="112"/>
      <c r="I209" s="130">
        <f t="shared" si="47"/>
        <v>0</v>
      </c>
      <c r="J209" s="135"/>
      <c r="K209" s="125">
        <f t="shared" si="48"/>
        <v>0</v>
      </c>
      <c r="L209" s="125">
        <f t="shared" si="49"/>
        <v>0</v>
      </c>
      <c r="M209" s="125">
        <f t="shared" si="50"/>
        <v>0</v>
      </c>
      <c r="N209" s="125">
        <f t="shared" si="51"/>
        <v>0</v>
      </c>
      <c r="O209" s="130">
        <f t="shared" si="52"/>
        <v>0</v>
      </c>
      <c r="P209" s="136">
        <f t="shared" si="53"/>
        <v>0</v>
      </c>
      <c r="Q209" s="134">
        <f t="shared" si="54"/>
        <v>0</v>
      </c>
      <c r="R209" s="134"/>
      <c r="S209" s="125">
        <f t="shared" si="55"/>
        <v>0</v>
      </c>
      <c r="T209" s="125">
        <f t="shared" si="56"/>
        <v>0</v>
      </c>
      <c r="U209" s="125">
        <f>IF(O209&gt;0,SUM('Расчет ФОТ'!O209:R209)*'Расчет ФОТ'!$U$5,0)</f>
        <v>0</v>
      </c>
      <c r="V209" s="129">
        <f t="shared" si="57"/>
        <v>0</v>
      </c>
      <c r="W209" s="125">
        <f t="shared" si="58"/>
        <v>0</v>
      </c>
      <c r="X209" s="137">
        <f t="shared" si="59"/>
        <v>0</v>
      </c>
      <c r="Y209" s="153" t="str">
        <f>IF(X209&gt;0,IF(Калькуляция!$C$2='Статистическая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209" s="157" t="str">
        <f t="shared" si="60"/>
        <v/>
      </c>
      <c r="AD209" s="152">
        <f t="shared" si="61"/>
        <v>0</v>
      </c>
    </row>
    <row r="210" spans="2:30" ht="16.5" thickBot="1" x14ac:dyDescent="0.3">
      <c r="B210" s="160"/>
      <c r="C210" s="139"/>
      <c r="D210" s="113"/>
      <c r="E210" s="113"/>
      <c r="F210" s="140"/>
      <c r="G210" s="140"/>
      <c r="H210" s="140"/>
      <c r="I210" s="143">
        <f t="shared" si="2"/>
        <v>0</v>
      </c>
      <c r="J210" s="141"/>
      <c r="K210" s="142">
        <f t="shared" si="3"/>
        <v>0</v>
      </c>
      <c r="L210" s="142">
        <f t="shared" si="4"/>
        <v>0</v>
      </c>
      <c r="M210" s="142">
        <f t="shared" si="5"/>
        <v>0</v>
      </c>
      <c r="N210" s="142">
        <f t="shared" si="6"/>
        <v>0</v>
      </c>
      <c r="O210" s="143">
        <f t="shared" si="7"/>
        <v>0</v>
      </c>
      <c r="P210" s="144">
        <f t="shared" si="13"/>
        <v>0</v>
      </c>
      <c r="Q210" s="145">
        <f t="shared" si="16"/>
        <v>0</v>
      </c>
      <c r="R210" s="145"/>
      <c r="S210" s="142">
        <f t="shared" si="8"/>
        <v>0</v>
      </c>
      <c r="T210" s="142">
        <f t="shared" si="9"/>
        <v>0</v>
      </c>
      <c r="U210" s="142">
        <f>IF(O210&gt;0,SUM('Расчет ФОТ'!O210:R210)*'Расчет ФОТ'!$U$5,0)</f>
        <v>0</v>
      </c>
      <c r="V210" s="146">
        <f t="shared" si="10"/>
        <v>0</v>
      </c>
      <c r="W210" s="142">
        <f t="shared" si="11"/>
        <v>0</v>
      </c>
      <c r="X210" s="147">
        <f t="shared" si="12"/>
        <v>0</v>
      </c>
      <c r="Y210" s="158" t="str">
        <f>IF(X210&gt;0,IF(Калькуляция!$C$2='Статистическая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Z210" s="154" t="str">
        <f t="shared" si="14"/>
        <v/>
      </c>
      <c r="AD210" s="152">
        <f t="shared" si="15"/>
        <v>0</v>
      </c>
    </row>
    <row r="214" spans="2:30" x14ac:dyDescent="0.25">
      <c r="O214" s="152"/>
      <c r="S214" s="152"/>
      <c r="U214" s="152"/>
    </row>
    <row r="215" spans="2:30" x14ac:dyDescent="0.25">
      <c r="O215" s="152"/>
      <c r="S215" s="159"/>
      <c r="U215" s="159"/>
    </row>
    <row r="216" spans="2:30" x14ac:dyDescent="0.25">
      <c r="U216" s="159"/>
    </row>
    <row r="218" spans="2:30" ht="15.75" hidden="1" customHeight="1" x14ac:dyDescent="0.25">
      <c r="B218" s="148" t="s">
        <v>187</v>
      </c>
    </row>
    <row r="219" spans="2:30" ht="15.75" hidden="1" customHeight="1" x14ac:dyDescent="0.25">
      <c r="B219" s="148" t="s">
        <v>259</v>
      </c>
    </row>
    <row r="220" spans="2:30" hidden="1" x14ac:dyDescent="0.25">
      <c r="B220" s="148" t="s">
        <v>258</v>
      </c>
    </row>
  </sheetData>
  <sheetProtection algorithmName="SHA-512" hashValue="KDprAzeTZIwXS6HvzyNCDkGiq+FEyXHRzjfdvg/om17BZQ0EUdTFvbyvXWRnlSpZBrlsFJSLzmtTX44C8QNnTg==" saltValue="ZWjVD2l4iXMrhFTdg5URdw==" spinCount="100000" sheet="1" formatCells="0" formatColumns="0" formatRows="0" insertColumns="0" insertRows="0" insertHyperlinks="0" deleteColumns="0" deleteRows="0" sort="0" autoFilter="0" pivotTables="0"/>
  <mergeCells count="30">
    <mergeCell ref="P2:U3"/>
    <mergeCell ref="T4:T5"/>
    <mergeCell ref="N4:N5"/>
    <mergeCell ref="P4:P5"/>
    <mergeCell ref="Q4:Q5"/>
    <mergeCell ref="S4:S5"/>
    <mergeCell ref="O4:O5"/>
    <mergeCell ref="R4:R5"/>
    <mergeCell ref="Y2:Y5"/>
    <mergeCell ref="Z2:Z5"/>
    <mergeCell ref="V2:V3"/>
    <mergeCell ref="X2:X3"/>
    <mergeCell ref="W2:W3"/>
    <mergeCell ref="V4:X5"/>
    <mergeCell ref="B2:B5"/>
    <mergeCell ref="H4:H5"/>
    <mergeCell ref="C4:C5"/>
    <mergeCell ref="D4:D5"/>
    <mergeCell ref="J4:J5"/>
    <mergeCell ref="C2:I3"/>
    <mergeCell ref="J3:L3"/>
    <mergeCell ref="J2:O2"/>
    <mergeCell ref="I4:I5"/>
    <mergeCell ref="M4:M5"/>
    <mergeCell ref="F4:F5"/>
    <mergeCell ref="G4:G5"/>
    <mergeCell ref="E4:E5"/>
    <mergeCell ref="K4:K5"/>
    <mergeCell ref="L4:L5"/>
    <mergeCell ref="M3:O3"/>
  </mergeCells>
  <conditionalFormatting sqref="I9:I210">
    <cfRule type="cellIs" dxfId="4" priority="1" operator="greaterThan">
      <formula>$AD9</formula>
    </cfRule>
    <cfRule type="cellIs" dxfId="3" priority="2" operator="lessThan">
      <formula>$AD9</formula>
    </cfRule>
  </conditionalFormatting>
  <conditionalFormatting sqref="Z6:Z210">
    <cfRule type="cellIs" dxfId="2" priority="81" operator="greaterThan">
      <formula>0</formula>
    </cfRule>
  </conditionalFormatting>
  <conditionalFormatting sqref="Z9:Z210">
    <cfRule type="cellIs" dxfId="1" priority="78" operator="equal">
      <formula>""</formula>
    </cfRule>
    <cfRule type="cellIs" dxfId="0" priority="86" operator="lessThan">
      <formula>0</formula>
    </cfRule>
  </conditionalFormatting>
  <dataValidations count="2">
    <dataValidation type="list" allowBlank="1" showInputMessage="1" showErrorMessage="1" sqref="E7:E8" xr:uid="{00000000-0002-0000-0300-000000000000}">
      <formula1>$B$218:$B$219</formula1>
    </dataValidation>
    <dataValidation type="list" allowBlank="1" showInputMessage="1" showErrorMessage="1" sqref="E9:E210" xr:uid="{00000000-0002-0000-0300-000001000000}">
      <formula1>$B$218:$B$220</formula1>
    </dataValidation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I234"/>
  <sheetViews>
    <sheetView zoomScale="80" zoomScaleNormal="80" workbookViewId="0">
      <selection activeCell="D19" sqref="D19"/>
    </sheetView>
  </sheetViews>
  <sheetFormatPr defaultColWidth="8.7109375" defaultRowHeight="15" x14ac:dyDescent="0.25"/>
  <cols>
    <col min="1" max="1" width="5.42578125" style="162" customWidth="1"/>
    <col min="2" max="2" width="49" style="171" customWidth="1"/>
    <col min="3" max="3" width="22.42578125" style="171" customWidth="1"/>
    <col min="4" max="4" width="20.28515625" style="171" customWidth="1"/>
    <col min="5" max="5" width="12.7109375" style="171" customWidth="1"/>
    <col min="6" max="6" width="12.7109375" style="162" customWidth="1"/>
    <col min="7" max="7" width="8.7109375" style="162"/>
    <col min="8" max="8" width="16.7109375" style="162" customWidth="1"/>
    <col min="9" max="9" width="20.42578125" style="162" customWidth="1"/>
    <col min="10" max="16384" width="8.7109375" style="162"/>
  </cols>
  <sheetData>
    <row r="1" spans="2:9" ht="15.75" thickBot="1" x14ac:dyDescent="0.3">
      <c r="B1" s="166"/>
      <c r="C1" s="166"/>
      <c r="D1" s="166"/>
      <c r="E1" s="162"/>
    </row>
    <row r="2" spans="2:9" x14ac:dyDescent="0.25">
      <c r="B2" s="351" t="str">
        <f>Калькуляция!B1</f>
        <v xml:space="preserve">Наименование/ИНН подрядчика </v>
      </c>
      <c r="C2" s="352"/>
      <c r="D2" s="352"/>
      <c r="E2" s="353" t="str">
        <f>Калькуляция!C1</f>
        <v>ООО "ПРИМЕР"</v>
      </c>
      <c r="F2" s="353"/>
      <c r="G2" s="353"/>
      <c r="H2" s="353"/>
      <c r="I2" s="354"/>
    </row>
    <row r="3" spans="2:9" ht="15.75" thickBot="1" x14ac:dyDescent="0.3">
      <c r="B3" s="355" t="str">
        <f>Калькуляция!B6</f>
        <v>Адрес объекта (индекс, город (населенный пункт), улица, дом (корпус, строение), офис</v>
      </c>
      <c r="C3" s="356"/>
      <c r="D3" s="356"/>
      <c r="E3" s="357" t="str">
        <f>Калькуляция!C6</f>
        <v>г. Пример, ул. Пример, д. 8</v>
      </c>
      <c r="F3" s="357"/>
      <c r="G3" s="357"/>
      <c r="H3" s="357"/>
      <c r="I3" s="358"/>
    </row>
    <row r="4" spans="2:9" x14ac:dyDescent="0.25">
      <c r="B4" s="166"/>
      <c r="C4" s="166"/>
      <c r="D4" s="166"/>
      <c r="E4" s="162"/>
    </row>
    <row r="5" spans="2:9" x14ac:dyDescent="0.25">
      <c r="B5" s="161" t="s">
        <v>262</v>
      </c>
      <c r="C5" s="161"/>
      <c r="D5" s="161"/>
      <c r="E5" s="161"/>
    </row>
    <row r="6" spans="2:9" ht="15.75" thickBot="1" x14ac:dyDescent="0.3">
      <c r="B6" s="162"/>
      <c r="C6" s="162"/>
      <c r="D6" s="162"/>
      <c r="E6" s="162"/>
    </row>
    <row r="7" spans="2:9" ht="57" x14ac:dyDescent="0.25">
      <c r="B7" s="167" t="s">
        <v>17</v>
      </c>
      <c r="C7" s="180" t="s">
        <v>263</v>
      </c>
      <c r="D7" s="180" t="s">
        <v>277</v>
      </c>
      <c r="E7" s="168" t="s">
        <v>264</v>
      </c>
      <c r="F7" s="163"/>
    </row>
    <row r="8" spans="2:9" ht="15.75" x14ac:dyDescent="0.25">
      <c r="B8" s="164" t="s">
        <v>265</v>
      </c>
      <c r="C8" s="255">
        <f>Калькуляция!F12</f>
        <v>0</v>
      </c>
      <c r="D8" s="255">
        <f>Калькуляция!G12</f>
        <v>0</v>
      </c>
      <c r="E8" s="174" t="str">
        <f>Калькуляция!H12</f>
        <v/>
      </c>
    </row>
    <row r="9" spans="2:9" ht="15.75" x14ac:dyDescent="0.25">
      <c r="B9" s="164" t="s">
        <v>266</v>
      </c>
      <c r="C9" s="255">
        <f>Калькуляция!F13</f>
        <v>0</v>
      </c>
      <c r="D9" s="255">
        <f>Калькуляция!G13</f>
        <v>0</v>
      </c>
      <c r="E9" s="174" t="str">
        <f>Калькуляция!H13</f>
        <v/>
      </c>
    </row>
    <row r="10" spans="2:9" ht="15.75" x14ac:dyDescent="0.25">
      <c r="B10" s="164" t="s">
        <v>8</v>
      </c>
      <c r="C10" s="255">
        <f>Калькуляция!F16</f>
        <v>0</v>
      </c>
      <c r="D10" s="255">
        <f>Калькуляция!G16</f>
        <v>0</v>
      </c>
      <c r="E10" s="174" t="str">
        <f>Калькуляция!H16</f>
        <v/>
      </c>
    </row>
    <row r="11" spans="2:9" ht="15.75" x14ac:dyDescent="0.25">
      <c r="B11" s="164" t="s">
        <v>1</v>
      </c>
      <c r="C11" s="255">
        <f>Калькуляция!F21</f>
        <v>0</v>
      </c>
      <c r="D11" s="255">
        <f>Калькуляция!G21</f>
        <v>0</v>
      </c>
      <c r="E11" s="174" t="str">
        <f>Калькуляция!H21</f>
        <v/>
      </c>
    </row>
    <row r="12" spans="2:9" ht="15.75" x14ac:dyDescent="0.25">
      <c r="B12" s="164" t="s">
        <v>2</v>
      </c>
      <c r="C12" s="255">
        <f>Калькуляция!F30</f>
        <v>0</v>
      </c>
      <c r="D12" s="255">
        <f>Калькуляция!G30</f>
        <v>0</v>
      </c>
      <c r="E12" s="174" t="str">
        <f>Калькуляция!H30</f>
        <v/>
      </c>
    </row>
    <row r="13" spans="2:9" ht="15.75" x14ac:dyDescent="0.25">
      <c r="B13" s="164" t="s">
        <v>3</v>
      </c>
      <c r="C13" s="255">
        <f>Калькуляция!F39</f>
        <v>0</v>
      </c>
      <c r="D13" s="255">
        <f>Калькуляция!G39</f>
        <v>0</v>
      </c>
      <c r="E13" s="174" t="str">
        <f>Калькуляция!H39</f>
        <v/>
      </c>
    </row>
    <row r="14" spans="2:9" ht="15.75" x14ac:dyDescent="0.25">
      <c r="B14" s="164" t="s">
        <v>35</v>
      </c>
      <c r="C14" s="255">
        <f>Калькуляция!F48</f>
        <v>0</v>
      </c>
      <c r="D14" s="255">
        <f>Калькуляция!G48</f>
        <v>0</v>
      </c>
      <c r="E14" s="174" t="str">
        <f>Калькуляция!H48</f>
        <v/>
      </c>
    </row>
    <row r="15" spans="2:9" ht="15.75" x14ac:dyDescent="0.25">
      <c r="B15" s="164" t="s">
        <v>4</v>
      </c>
      <c r="C15" s="255">
        <f>Калькуляция!F49</f>
        <v>0</v>
      </c>
      <c r="D15" s="255">
        <f>Калькуляция!G49</f>
        <v>0</v>
      </c>
      <c r="E15" s="174" t="str">
        <f>Калькуляция!H49</f>
        <v/>
      </c>
    </row>
    <row r="16" spans="2:9" ht="15.75" x14ac:dyDescent="0.25">
      <c r="B16" s="164" t="s">
        <v>12</v>
      </c>
      <c r="C16" s="255">
        <f>SUM(Калькуляция!F55:F62)</f>
        <v>0</v>
      </c>
      <c r="D16" s="255">
        <f>SUM(Калькуляция!G55:G62)</f>
        <v>0</v>
      </c>
      <c r="E16" s="174" t="str">
        <f>IF(Калькуляция!G69=0,"",SUM(Калькуляция!H55:H62))</f>
        <v/>
      </c>
    </row>
    <row r="17" spans="2:9" ht="15.75" x14ac:dyDescent="0.25">
      <c r="B17" s="164" t="s">
        <v>21</v>
      </c>
      <c r="C17" s="255">
        <f>Калькуляция!F64</f>
        <v>0</v>
      </c>
      <c r="D17" s="255">
        <f>Калькуляция!G64</f>
        <v>0</v>
      </c>
      <c r="E17" s="174" t="str">
        <f>Калькуляция!H64</f>
        <v/>
      </c>
    </row>
    <row r="18" spans="2:9" ht="15.75" x14ac:dyDescent="0.25">
      <c r="B18" s="164" t="s">
        <v>267</v>
      </c>
      <c r="C18" s="255">
        <f>Калькуляция!F65</f>
        <v>0</v>
      </c>
      <c r="D18" s="255">
        <f>Калькуляция!G65</f>
        <v>0</v>
      </c>
      <c r="E18" s="174" t="str">
        <f>Калькуляция!H65</f>
        <v/>
      </c>
    </row>
    <row r="19" spans="2:9" ht="15.75" x14ac:dyDescent="0.25">
      <c r="B19" s="164" t="s">
        <v>27</v>
      </c>
      <c r="C19" s="255">
        <f>Калькуляция!F67</f>
        <v>0</v>
      </c>
      <c r="D19" s="255">
        <f>Калькуляция!G67</f>
        <v>0</v>
      </c>
      <c r="E19" s="174" t="str">
        <f>Калькуляция!H67</f>
        <v/>
      </c>
    </row>
    <row r="20" spans="2:9" ht="15.75" x14ac:dyDescent="0.25">
      <c r="B20" s="164" t="s">
        <v>186</v>
      </c>
      <c r="C20" s="255">
        <f>Калькуляция!F68</f>
        <v>0</v>
      </c>
      <c r="D20" s="255">
        <f>Калькуляция!G68</f>
        <v>0</v>
      </c>
      <c r="E20" s="174"/>
    </row>
    <row r="21" spans="2:9" ht="15.75" x14ac:dyDescent="0.25">
      <c r="B21" s="164" t="s">
        <v>20</v>
      </c>
      <c r="C21" s="175">
        <f>Калькуляция!F69</f>
        <v>0</v>
      </c>
      <c r="D21" s="175">
        <f>Калькуляция!G69</f>
        <v>0</v>
      </c>
      <c r="E21" s="174"/>
    </row>
    <row r="22" spans="2:9" ht="15.75" x14ac:dyDescent="0.25">
      <c r="B22" s="164" t="s">
        <v>24</v>
      </c>
      <c r="C22" s="255">
        <f>Калькуляция!F70</f>
        <v>0</v>
      </c>
      <c r="D22" s="255">
        <f>Калькуляция!G70</f>
        <v>0</v>
      </c>
      <c r="E22" s="174"/>
    </row>
    <row r="23" spans="2:9" ht="16.5" thickBot="1" x14ac:dyDescent="0.3">
      <c r="B23" s="165" t="s">
        <v>315</v>
      </c>
      <c r="C23" s="176">
        <f>Калькуляция!F71</f>
        <v>0</v>
      </c>
      <c r="D23" s="176">
        <f>Калькуляция!G71</f>
        <v>0</v>
      </c>
      <c r="E23" s="177"/>
    </row>
    <row r="24" spans="2:9" x14ac:dyDescent="0.25">
      <c r="B24" s="162"/>
      <c r="C24" s="162"/>
      <c r="D24" s="162"/>
      <c r="E24" s="162"/>
    </row>
    <row r="25" spans="2:9" x14ac:dyDescent="0.25">
      <c r="B25" s="359" t="s">
        <v>278</v>
      </c>
      <c r="C25" s="359"/>
      <c r="D25" s="359"/>
      <c r="E25" s="173"/>
    </row>
    <row r="26" spans="2:9" x14ac:dyDescent="0.25">
      <c r="B26" s="359"/>
      <c r="C26" s="359"/>
      <c r="D26" s="359"/>
    </row>
    <row r="27" spans="2:9" x14ac:dyDescent="0.25">
      <c r="B27" s="166"/>
      <c r="C27" s="166"/>
      <c r="D27" s="166"/>
    </row>
    <row r="28" spans="2:9" x14ac:dyDescent="0.25">
      <c r="B28" s="161" t="s">
        <v>268</v>
      </c>
      <c r="C28" s="162"/>
      <c r="D28" s="162"/>
      <c r="E28" s="162"/>
    </row>
    <row r="29" spans="2:9" ht="15.75" thickBot="1" x14ac:dyDescent="0.3">
      <c r="B29" s="256"/>
      <c r="C29" s="162"/>
      <c r="D29" s="162"/>
      <c r="E29" s="162"/>
    </row>
    <row r="30" spans="2:9" ht="103.15" customHeight="1" x14ac:dyDescent="0.25">
      <c r="B30" s="344" t="s">
        <v>225</v>
      </c>
      <c r="C30" s="345"/>
      <c r="D30" s="345"/>
      <c r="E30" s="346" t="s">
        <v>271</v>
      </c>
      <c r="F30" s="346"/>
      <c r="G30" s="346"/>
      <c r="H30" s="347" t="s">
        <v>279</v>
      </c>
      <c r="I30" s="349" t="s">
        <v>280</v>
      </c>
    </row>
    <row r="31" spans="2:9" s="257" customFormat="1" ht="14.65" customHeight="1" x14ac:dyDescent="0.25">
      <c r="B31" s="172" t="s">
        <v>269</v>
      </c>
      <c r="C31" s="170" t="s">
        <v>28</v>
      </c>
      <c r="D31" s="170" t="s">
        <v>272</v>
      </c>
      <c r="E31" s="170" t="s">
        <v>233</v>
      </c>
      <c r="F31" s="170" t="s">
        <v>234</v>
      </c>
      <c r="G31" s="170" t="s">
        <v>270</v>
      </c>
      <c r="H31" s="348"/>
      <c r="I31" s="350"/>
    </row>
    <row r="32" spans="2:9" x14ac:dyDescent="0.25">
      <c r="B32" s="178">
        <f>'Расчет ФОТ'!B9</f>
        <v>0</v>
      </c>
      <c r="C32" s="255">
        <f>'Расчет ФОТ'!C9</f>
        <v>0</v>
      </c>
      <c r="D32" s="255">
        <f>'Расчет ФОТ'!I9</f>
        <v>0</v>
      </c>
      <c r="E32" s="255">
        <f>'Расчет ФОТ'!J9</f>
        <v>0</v>
      </c>
      <c r="F32" s="255">
        <f>'Расчет ФОТ'!K9</f>
        <v>0</v>
      </c>
      <c r="G32" s="255">
        <f>'Расчет ФОТ'!L9</f>
        <v>0</v>
      </c>
      <c r="H32" s="255">
        <f>'Расчет ФОТ'!V9-'Расчет ФОТ'!N9</f>
        <v>0</v>
      </c>
      <c r="I32" s="258">
        <f>'Расчет ФОТ'!V9</f>
        <v>0</v>
      </c>
    </row>
    <row r="33" spans="2:9" x14ac:dyDescent="0.25">
      <c r="B33" s="178">
        <f>'Расчет ФОТ'!B10</f>
        <v>0</v>
      </c>
      <c r="C33" s="255">
        <f>'Расчет ФОТ'!C10</f>
        <v>0</v>
      </c>
      <c r="D33" s="255">
        <f>'Расчет ФОТ'!I10</f>
        <v>0</v>
      </c>
      <c r="E33" s="255">
        <f>'Расчет ФОТ'!J10</f>
        <v>0</v>
      </c>
      <c r="F33" s="255">
        <f>'Расчет ФОТ'!K10</f>
        <v>0</v>
      </c>
      <c r="G33" s="255">
        <f>'Расчет ФОТ'!L10</f>
        <v>0</v>
      </c>
      <c r="H33" s="255">
        <f>'Расчет ФОТ'!V10-'Расчет ФОТ'!N10</f>
        <v>0</v>
      </c>
      <c r="I33" s="258">
        <f>'Расчет ФОТ'!V10</f>
        <v>0</v>
      </c>
    </row>
    <row r="34" spans="2:9" x14ac:dyDescent="0.25">
      <c r="B34" s="178">
        <f>'Расчет ФОТ'!B11</f>
        <v>0</v>
      </c>
      <c r="C34" s="255">
        <f>'Расчет ФОТ'!C11</f>
        <v>0</v>
      </c>
      <c r="D34" s="255">
        <f>'Расчет ФОТ'!I11</f>
        <v>0</v>
      </c>
      <c r="E34" s="255">
        <f>'Расчет ФОТ'!J11</f>
        <v>0</v>
      </c>
      <c r="F34" s="255">
        <f>'Расчет ФОТ'!K11</f>
        <v>0</v>
      </c>
      <c r="G34" s="255">
        <f>'Расчет ФОТ'!L11</f>
        <v>0</v>
      </c>
      <c r="H34" s="255">
        <f>'Расчет ФОТ'!V11-'Расчет ФОТ'!N11</f>
        <v>0</v>
      </c>
      <c r="I34" s="258">
        <f>'Расчет ФОТ'!V11</f>
        <v>0</v>
      </c>
    </row>
    <row r="35" spans="2:9" x14ac:dyDescent="0.25">
      <c r="B35" s="178">
        <f>'Расчет ФОТ'!B12</f>
        <v>0</v>
      </c>
      <c r="C35" s="255">
        <f>'Расчет ФОТ'!C12</f>
        <v>0</v>
      </c>
      <c r="D35" s="255">
        <f>'Расчет ФОТ'!I12</f>
        <v>0</v>
      </c>
      <c r="E35" s="255">
        <f>'Расчет ФОТ'!J12</f>
        <v>0</v>
      </c>
      <c r="F35" s="255">
        <f>'Расчет ФОТ'!K12</f>
        <v>0</v>
      </c>
      <c r="G35" s="255">
        <f>'Расчет ФОТ'!L12</f>
        <v>0</v>
      </c>
      <c r="H35" s="255">
        <f>'Расчет ФОТ'!V12-'Расчет ФОТ'!N12</f>
        <v>0</v>
      </c>
      <c r="I35" s="258">
        <f>'Расчет ФОТ'!V12</f>
        <v>0</v>
      </c>
    </row>
    <row r="36" spans="2:9" x14ac:dyDescent="0.25">
      <c r="B36" s="178">
        <f>'Расчет ФОТ'!B13</f>
        <v>0</v>
      </c>
      <c r="C36" s="255">
        <f>'Расчет ФОТ'!C13</f>
        <v>0</v>
      </c>
      <c r="D36" s="255">
        <f>'Расчет ФОТ'!I13</f>
        <v>0</v>
      </c>
      <c r="E36" s="255">
        <f>'Расчет ФОТ'!J13</f>
        <v>0</v>
      </c>
      <c r="F36" s="255">
        <f>'Расчет ФОТ'!K13</f>
        <v>0</v>
      </c>
      <c r="G36" s="255">
        <f>'Расчет ФОТ'!L13</f>
        <v>0</v>
      </c>
      <c r="H36" s="255">
        <f>'Расчет ФОТ'!V13-'Расчет ФОТ'!N13</f>
        <v>0</v>
      </c>
      <c r="I36" s="258">
        <f>'Расчет ФОТ'!V13</f>
        <v>0</v>
      </c>
    </row>
    <row r="37" spans="2:9" x14ac:dyDescent="0.25">
      <c r="B37" s="178">
        <f>'Расчет ФОТ'!B14</f>
        <v>0</v>
      </c>
      <c r="C37" s="255">
        <f>'Расчет ФОТ'!C14</f>
        <v>0</v>
      </c>
      <c r="D37" s="255">
        <f>'Расчет ФОТ'!I14</f>
        <v>0</v>
      </c>
      <c r="E37" s="255">
        <f>'Расчет ФОТ'!J14</f>
        <v>0</v>
      </c>
      <c r="F37" s="255">
        <f>'Расчет ФОТ'!K14</f>
        <v>0</v>
      </c>
      <c r="G37" s="255">
        <f>'Расчет ФОТ'!L14</f>
        <v>0</v>
      </c>
      <c r="H37" s="255">
        <f>'Расчет ФОТ'!V14-'Расчет ФОТ'!N14</f>
        <v>0</v>
      </c>
      <c r="I37" s="258">
        <f>'Расчет ФОТ'!V14</f>
        <v>0</v>
      </c>
    </row>
    <row r="38" spans="2:9" x14ac:dyDescent="0.25">
      <c r="B38" s="178">
        <f>'Расчет ФОТ'!B15</f>
        <v>0</v>
      </c>
      <c r="C38" s="255">
        <f>'Расчет ФОТ'!C15</f>
        <v>0</v>
      </c>
      <c r="D38" s="255">
        <f>'Расчет ФОТ'!I15</f>
        <v>0</v>
      </c>
      <c r="E38" s="255">
        <f>'Расчет ФОТ'!J15</f>
        <v>0</v>
      </c>
      <c r="F38" s="255">
        <f>'Расчет ФОТ'!K15</f>
        <v>0</v>
      </c>
      <c r="G38" s="255">
        <f>'Расчет ФОТ'!L15</f>
        <v>0</v>
      </c>
      <c r="H38" s="255">
        <f>'Расчет ФОТ'!V15-'Расчет ФОТ'!N15</f>
        <v>0</v>
      </c>
      <c r="I38" s="258">
        <f>'Расчет ФОТ'!V15</f>
        <v>0</v>
      </c>
    </row>
    <row r="39" spans="2:9" x14ac:dyDescent="0.25">
      <c r="B39" s="178">
        <f>'Расчет ФОТ'!B16</f>
        <v>0</v>
      </c>
      <c r="C39" s="255">
        <f>'Расчет ФОТ'!C16</f>
        <v>0</v>
      </c>
      <c r="D39" s="255">
        <f>'Расчет ФОТ'!I16</f>
        <v>0</v>
      </c>
      <c r="E39" s="255">
        <f>'Расчет ФОТ'!J16</f>
        <v>0</v>
      </c>
      <c r="F39" s="255">
        <f>'Расчет ФОТ'!K16</f>
        <v>0</v>
      </c>
      <c r="G39" s="255">
        <f>'Расчет ФОТ'!L16</f>
        <v>0</v>
      </c>
      <c r="H39" s="255">
        <f>'Расчет ФОТ'!V16-'Расчет ФОТ'!N16</f>
        <v>0</v>
      </c>
      <c r="I39" s="258">
        <f>'Расчет ФОТ'!V16</f>
        <v>0</v>
      </c>
    </row>
    <row r="40" spans="2:9" x14ac:dyDescent="0.25">
      <c r="B40" s="178">
        <f>'Расчет ФОТ'!B17</f>
        <v>0</v>
      </c>
      <c r="C40" s="255">
        <f>'Расчет ФОТ'!C17</f>
        <v>0</v>
      </c>
      <c r="D40" s="255">
        <f>'Расчет ФОТ'!I17</f>
        <v>0</v>
      </c>
      <c r="E40" s="255">
        <f>'Расчет ФОТ'!J17</f>
        <v>0</v>
      </c>
      <c r="F40" s="255">
        <f>'Расчет ФОТ'!K17</f>
        <v>0</v>
      </c>
      <c r="G40" s="255">
        <f>'Расчет ФОТ'!L17</f>
        <v>0</v>
      </c>
      <c r="H40" s="255">
        <f>'Расчет ФОТ'!V17-'Расчет ФОТ'!N17</f>
        <v>0</v>
      </c>
      <c r="I40" s="258">
        <f>'Расчет ФОТ'!V17</f>
        <v>0</v>
      </c>
    </row>
    <row r="41" spans="2:9" x14ac:dyDescent="0.25">
      <c r="B41" s="178">
        <f>'Расчет ФОТ'!B18</f>
        <v>0</v>
      </c>
      <c r="C41" s="255">
        <f>'Расчет ФОТ'!C18</f>
        <v>0</v>
      </c>
      <c r="D41" s="255">
        <f>'Расчет ФОТ'!I18</f>
        <v>0</v>
      </c>
      <c r="E41" s="255">
        <f>'Расчет ФОТ'!J18</f>
        <v>0</v>
      </c>
      <c r="F41" s="255">
        <f>'Расчет ФОТ'!K18</f>
        <v>0</v>
      </c>
      <c r="G41" s="255">
        <f>'Расчет ФОТ'!L18</f>
        <v>0</v>
      </c>
      <c r="H41" s="255">
        <f>'Расчет ФОТ'!V18-'Расчет ФОТ'!N18</f>
        <v>0</v>
      </c>
      <c r="I41" s="258">
        <f>'Расчет ФОТ'!V18</f>
        <v>0</v>
      </c>
    </row>
    <row r="42" spans="2:9" x14ac:dyDescent="0.25">
      <c r="B42" s="178">
        <f>'Расчет ФОТ'!B19</f>
        <v>0</v>
      </c>
      <c r="C42" s="255">
        <f>'Расчет ФОТ'!C19</f>
        <v>0</v>
      </c>
      <c r="D42" s="255">
        <f>'Расчет ФОТ'!I19</f>
        <v>0</v>
      </c>
      <c r="E42" s="255">
        <f>'Расчет ФОТ'!J19</f>
        <v>0</v>
      </c>
      <c r="F42" s="255">
        <f>'Расчет ФОТ'!K19</f>
        <v>0</v>
      </c>
      <c r="G42" s="255">
        <f>'Расчет ФОТ'!L19</f>
        <v>0</v>
      </c>
      <c r="H42" s="255">
        <f>'Расчет ФОТ'!V19-'Расчет ФОТ'!N19</f>
        <v>0</v>
      </c>
      <c r="I42" s="258">
        <f>'Расчет ФОТ'!V19</f>
        <v>0</v>
      </c>
    </row>
    <row r="43" spans="2:9" x14ac:dyDescent="0.25">
      <c r="B43" s="178">
        <f>'Расчет ФОТ'!B20</f>
        <v>0</v>
      </c>
      <c r="C43" s="255">
        <f>'Расчет ФОТ'!C20</f>
        <v>0</v>
      </c>
      <c r="D43" s="255">
        <f>'Расчет ФОТ'!I20</f>
        <v>0</v>
      </c>
      <c r="E43" s="255">
        <f>'Расчет ФОТ'!J20</f>
        <v>0</v>
      </c>
      <c r="F43" s="255">
        <f>'Расчет ФОТ'!K20</f>
        <v>0</v>
      </c>
      <c r="G43" s="255">
        <f>'Расчет ФОТ'!L20</f>
        <v>0</v>
      </c>
      <c r="H43" s="255">
        <f>'Расчет ФОТ'!V20-'Расчет ФОТ'!N20</f>
        <v>0</v>
      </c>
      <c r="I43" s="258">
        <f>'Расчет ФОТ'!V20</f>
        <v>0</v>
      </c>
    </row>
    <row r="44" spans="2:9" x14ac:dyDescent="0.25">
      <c r="B44" s="178">
        <f>'Расчет ФОТ'!B21</f>
        <v>0</v>
      </c>
      <c r="C44" s="255">
        <f>'Расчет ФОТ'!C21</f>
        <v>0</v>
      </c>
      <c r="D44" s="255">
        <f>'Расчет ФОТ'!I21</f>
        <v>0</v>
      </c>
      <c r="E44" s="255">
        <f>'Расчет ФОТ'!J21</f>
        <v>0</v>
      </c>
      <c r="F44" s="255">
        <f>'Расчет ФОТ'!K21</f>
        <v>0</v>
      </c>
      <c r="G44" s="255">
        <f>'Расчет ФОТ'!L21</f>
        <v>0</v>
      </c>
      <c r="H44" s="255">
        <f>'Расчет ФОТ'!V21-'Расчет ФОТ'!N21</f>
        <v>0</v>
      </c>
      <c r="I44" s="258">
        <f>'Расчет ФОТ'!V21</f>
        <v>0</v>
      </c>
    </row>
    <row r="45" spans="2:9" x14ac:dyDescent="0.25">
      <c r="B45" s="178">
        <f>'Расчет ФОТ'!B22</f>
        <v>0</v>
      </c>
      <c r="C45" s="255">
        <f>'Расчет ФОТ'!C22</f>
        <v>0</v>
      </c>
      <c r="D45" s="255">
        <f>'Расчет ФОТ'!I22</f>
        <v>0</v>
      </c>
      <c r="E45" s="255">
        <f>'Расчет ФОТ'!J22</f>
        <v>0</v>
      </c>
      <c r="F45" s="255">
        <f>'Расчет ФОТ'!K22</f>
        <v>0</v>
      </c>
      <c r="G45" s="255">
        <f>'Расчет ФОТ'!L22</f>
        <v>0</v>
      </c>
      <c r="H45" s="255">
        <f>'Расчет ФОТ'!V22-'Расчет ФОТ'!N22</f>
        <v>0</v>
      </c>
      <c r="I45" s="258">
        <f>'Расчет ФОТ'!V22</f>
        <v>0</v>
      </c>
    </row>
    <row r="46" spans="2:9" x14ac:dyDescent="0.25">
      <c r="B46" s="178">
        <f>'Расчет ФОТ'!B23</f>
        <v>0</v>
      </c>
      <c r="C46" s="255">
        <f>'Расчет ФОТ'!C23</f>
        <v>0</v>
      </c>
      <c r="D46" s="255">
        <f>'Расчет ФОТ'!I23</f>
        <v>0</v>
      </c>
      <c r="E46" s="255">
        <f>'Расчет ФОТ'!J23</f>
        <v>0</v>
      </c>
      <c r="F46" s="255">
        <f>'Расчет ФОТ'!K23</f>
        <v>0</v>
      </c>
      <c r="G46" s="255">
        <f>'Расчет ФОТ'!L23</f>
        <v>0</v>
      </c>
      <c r="H46" s="255">
        <f>'Расчет ФОТ'!V23-'Расчет ФОТ'!N23</f>
        <v>0</v>
      </c>
      <c r="I46" s="258">
        <f>'Расчет ФОТ'!V23</f>
        <v>0</v>
      </c>
    </row>
    <row r="47" spans="2:9" x14ac:dyDescent="0.25">
      <c r="B47" s="178">
        <f>'Расчет ФОТ'!B24</f>
        <v>0</v>
      </c>
      <c r="C47" s="255">
        <f>'Расчет ФОТ'!C24</f>
        <v>0</v>
      </c>
      <c r="D47" s="255">
        <f>'Расчет ФОТ'!I24</f>
        <v>0</v>
      </c>
      <c r="E47" s="255">
        <f>'Расчет ФОТ'!J24</f>
        <v>0</v>
      </c>
      <c r="F47" s="255">
        <f>'Расчет ФОТ'!K24</f>
        <v>0</v>
      </c>
      <c r="G47" s="255">
        <f>'Расчет ФОТ'!L24</f>
        <v>0</v>
      </c>
      <c r="H47" s="255">
        <f>'Расчет ФОТ'!V24-'Расчет ФОТ'!N24</f>
        <v>0</v>
      </c>
      <c r="I47" s="258">
        <f>'Расчет ФОТ'!V24</f>
        <v>0</v>
      </c>
    </row>
    <row r="48" spans="2:9" x14ac:dyDescent="0.25">
      <c r="B48" s="178">
        <f>'Расчет ФОТ'!B25</f>
        <v>0</v>
      </c>
      <c r="C48" s="255">
        <f>'Расчет ФОТ'!C25</f>
        <v>0</v>
      </c>
      <c r="D48" s="255">
        <f>'Расчет ФОТ'!I25</f>
        <v>0</v>
      </c>
      <c r="E48" s="255">
        <f>'Расчет ФОТ'!J25</f>
        <v>0</v>
      </c>
      <c r="F48" s="255">
        <f>'Расчет ФОТ'!K25</f>
        <v>0</v>
      </c>
      <c r="G48" s="255">
        <f>'Расчет ФОТ'!L25</f>
        <v>0</v>
      </c>
      <c r="H48" s="255">
        <f>'Расчет ФОТ'!V25-'Расчет ФОТ'!N25</f>
        <v>0</v>
      </c>
      <c r="I48" s="258">
        <f>'Расчет ФОТ'!V25</f>
        <v>0</v>
      </c>
    </row>
    <row r="49" spans="2:9" x14ac:dyDescent="0.25">
      <c r="B49" s="178">
        <f>'Расчет ФОТ'!B26</f>
        <v>0</v>
      </c>
      <c r="C49" s="255">
        <f>'Расчет ФОТ'!C26</f>
        <v>0</v>
      </c>
      <c r="D49" s="255">
        <f>'Расчет ФОТ'!I26</f>
        <v>0</v>
      </c>
      <c r="E49" s="255">
        <f>'Расчет ФОТ'!J26</f>
        <v>0</v>
      </c>
      <c r="F49" s="255">
        <f>'Расчет ФОТ'!K26</f>
        <v>0</v>
      </c>
      <c r="G49" s="255">
        <f>'Расчет ФОТ'!L26</f>
        <v>0</v>
      </c>
      <c r="H49" s="255">
        <f>'Расчет ФОТ'!V26-'Расчет ФОТ'!N26</f>
        <v>0</v>
      </c>
      <c r="I49" s="258">
        <f>'Расчет ФОТ'!V26</f>
        <v>0</v>
      </c>
    </row>
    <row r="50" spans="2:9" x14ac:dyDescent="0.25">
      <c r="B50" s="178">
        <f>'Расчет ФОТ'!B27</f>
        <v>0</v>
      </c>
      <c r="C50" s="255">
        <f>'Расчет ФОТ'!C27</f>
        <v>0</v>
      </c>
      <c r="D50" s="255">
        <f>'Расчет ФОТ'!I27</f>
        <v>0</v>
      </c>
      <c r="E50" s="255">
        <f>'Расчет ФОТ'!J27</f>
        <v>0</v>
      </c>
      <c r="F50" s="255">
        <f>'Расчет ФОТ'!K27</f>
        <v>0</v>
      </c>
      <c r="G50" s="255">
        <f>'Расчет ФОТ'!L27</f>
        <v>0</v>
      </c>
      <c r="H50" s="255">
        <f>'Расчет ФОТ'!V27-'Расчет ФОТ'!N27</f>
        <v>0</v>
      </c>
      <c r="I50" s="258">
        <f>'Расчет ФОТ'!V27</f>
        <v>0</v>
      </c>
    </row>
    <row r="51" spans="2:9" x14ac:dyDescent="0.25">
      <c r="B51" s="178">
        <f>'Расчет ФОТ'!B28</f>
        <v>0</v>
      </c>
      <c r="C51" s="255">
        <f>'Расчет ФОТ'!C28</f>
        <v>0</v>
      </c>
      <c r="D51" s="255">
        <f>'Расчет ФОТ'!I28</f>
        <v>0</v>
      </c>
      <c r="E51" s="255">
        <f>'Расчет ФОТ'!J28</f>
        <v>0</v>
      </c>
      <c r="F51" s="255">
        <f>'Расчет ФОТ'!K28</f>
        <v>0</v>
      </c>
      <c r="G51" s="255">
        <f>'Расчет ФОТ'!L28</f>
        <v>0</v>
      </c>
      <c r="H51" s="255">
        <f>'Расчет ФОТ'!V28-'Расчет ФОТ'!N28</f>
        <v>0</v>
      </c>
      <c r="I51" s="258">
        <f>'Расчет ФОТ'!V28</f>
        <v>0</v>
      </c>
    </row>
    <row r="52" spans="2:9" x14ac:dyDescent="0.25">
      <c r="B52" s="178">
        <f>'Расчет ФОТ'!B29</f>
        <v>0</v>
      </c>
      <c r="C52" s="255">
        <f>'Расчет ФОТ'!C29</f>
        <v>0</v>
      </c>
      <c r="D52" s="255">
        <f>'Расчет ФОТ'!I29</f>
        <v>0</v>
      </c>
      <c r="E52" s="255">
        <f>'Расчет ФОТ'!J29</f>
        <v>0</v>
      </c>
      <c r="F52" s="255">
        <f>'Расчет ФОТ'!K29</f>
        <v>0</v>
      </c>
      <c r="G52" s="255">
        <f>'Расчет ФОТ'!L29</f>
        <v>0</v>
      </c>
      <c r="H52" s="255">
        <f>'Расчет ФОТ'!V29-'Расчет ФОТ'!N29</f>
        <v>0</v>
      </c>
      <c r="I52" s="258">
        <f>'Расчет ФОТ'!V29</f>
        <v>0</v>
      </c>
    </row>
    <row r="53" spans="2:9" x14ac:dyDescent="0.25">
      <c r="B53" s="178">
        <f>'Расчет ФОТ'!B30</f>
        <v>0</v>
      </c>
      <c r="C53" s="255">
        <f>'Расчет ФОТ'!C30</f>
        <v>0</v>
      </c>
      <c r="D53" s="255">
        <f>'Расчет ФОТ'!I30</f>
        <v>0</v>
      </c>
      <c r="E53" s="255">
        <f>'Расчет ФОТ'!J30</f>
        <v>0</v>
      </c>
      <c r="F53" s="255">
        <f>'Расчет ФОТ'!K30</f>
        <v>0</v>
      </c>
      <c r="G53" s="255">
        <f>'Расчет ФОТ'!L30</f>
        <v>0</v>
      </c>
      <c r="H53" s="255">
        <f>'Расчет ФОТ'!V30-'Расчет ФОТ'!N30</f>
        <v>0</v>
      </c>
      <c r="I53" s="258">
        <f>'Расчет ФОТ'!V30</f>
        <v>0</v>
      </c>
    </row>
    <row r="54" spans="2:9" x14ac:dyDescent="0.25">
      <c r="B54" s="178">
        <f>'Расчет ФОТ'!B31</f>
        <v>0</v>
      </c>
      <c r="C54" s="255">
        <f>'Расчет ФОТ'!C31</f>
        <v>0</v>
      </c>
      <c r="D54" s="255">
        <f>'Расчет ФОТ'!I31</f>
        <v>0</v>
      </c>
      <c r="E54" s="255">
        <f>'Расчет ФОТ'!J31</f>
        <v>0</v>
      </c>
      <c r="F54" s="255">
        <f>'Расчет ФОТ'!K31</f>
        <v>0</v>
      </c>
      <c r="G54" s="255">
        <f>'Расчет ФОТ'!L31</f>
        <v>0</v>
      </c>
      <c r="H54" s="255">
        <f>'Расчет ФОТ'!V31-'Расчет ФОТ'!N31</f>
        <v>0</v>
      </c>
      <c r="I54" s="258">
        <f>'Расчет ФОТ'!V31</f>
        <v>0</v>
      </c>
    </row>
    <row r="55" spans="2:9" x14ac:dyDescent="0.25">
      <c r="B55" s="178">
        <f>'Расчет ФОТ'!B32</f>
        <v>0</v>
      </c>
      <c r="C55" s="255">
        <f>'Расчет ФОТ'!C32</f>
        <v>0</v>
      </c>
      <c r="D55" s="255">
        <f>'Расчет ФОТ'!I32</f>
        <v>0</v>
      </c>
      <c r="E55" s="255">
        <f>'Расчет ФОТ'!J32</f>
        <v>0</v>
      </c>
      <c r="F55" s="255">
        <f>'Расчет ФОТ'!K32</f>
        <v>0</v>
      </c>
      <c r="G55" s="255">
        <f>'Расчет ФОТ'!L32</f>
        <v>0</v>
      </c>
      <c r="H55" s="255">
        <f>'Расчет ФОТ'!V32-'Расчет ФОТ'!N32</f>
        <v>0</v>
      </c>
      <c r="I55" s="258">
        <f>'Расчет ФОТ'!V32</f>
        <v>0</v>
      </c>
    </row>
    <row r="56" spans="2:9" x14ac:dyDescent="0.25">
      <c r="B56" s="178">
        <f>'Расчет ФОТ'!B33</f>
        <v>0</v>
      </c>
      <c r="C56" s="255">
        <f>'Расчет ФОТ'!C33</f>
        <v>0</v>
      </c>
      <c r="D56" s="255">
        <f>'Расчет ФОТ'!I33</f>
        <v>0</v>
      </c>
      <c r="E56" s="255">
        <f>'Расчет ФОТ'!J33</f>
        <v>0</v>
      </c>
      <c r="F56" s="255">
        <f>'Расчет ФОТ'!K33</f>
        <v>0</v>
      </c>
      <c r="G56" s="255">
        <f>'Расчет ФОТ'!L33</f>
        <v>0</v>
      </c>
      <c r="H56" s="255">
        <f>'Расчет ФОТ'!V33-'Расчет ФОТ'!N33</f>
        <v>0</v>
      </c>
      <c r="I56" s="258">
        <f>'Расчет ФОТ'!V33</f>
        <v>0</v>
      </c>
    </row>
    <row r="57" spans="2:9" x14ac:dyDescent="0.25">
      <c r="B57" s="178">
        <f>'Расчет ФОТ'!B34</f>
        <v>0</v>
      </c>
      <c r="C57" s="255">
        <f>'Расчет ФОТ'!C34</f>
        <v>0</v>
      </c>
      <c r="D57" s="255">
        <f>'Расчет ФОТ'!I34</f>
        <v>0</v>
      </c>
      <c r="E57" s="255">
        <f>'Расчет ФОТ'!J34</f>
        <v>0</v>
      </c>
      <c r="F57" s="255">
        <f>'Расчет ФОТ'!K34</f>
        <v>0</v>
      </c>
      <c r="G57" s="255">
        <f>'Расчет ФОТ'!L34</f>
        <v>0</v>
      </c>
      <c r="H57" s="255">
        <f>'Расчет ФОТ'!V34-'Расчет ФОТ'!N34</f>
        <v>0</v>
      </c>
      <c r="I57" s="258">
        <f>'Расчет ФОТ'!V34</f>
        <v>0</v>
      </c>
    </row>
    <row r="58" spans="2:9" x14ac:dyDescent="0.25">
      <c r="B58" s="178">
        <f>'Расчет ФОТ'!B35</f>
        <v>0</v>
      </c>
      <c r="C58" s="255">
        <f>'Расчет ФОТ'!C35</f>
        <v>0</v>
      </c>
      <c r="D58" s="255">
        <f>'Расчет ФОТ'!I35</f>
        <v>0</v>
      </c>
      <c r="E58" s="255">
        <f>'Расчет ФОТ'!J35</f>
        <v>0</v>
      </c>
      <c r="F58" s="255">
        <f>'Расчет ФОТ'!K35</f>
        <v>0</v>
      </c>
      <c r="G58" s="255">
        <f>'Расчет ФОТ'!L35</f>
        <v>0</v>
      </c>
      <c r="H58" s="255">
        <f>'Расчет ФОТ'!V35-'Расчет ФОТ'!N35</f>
        <v>0</v>
      </c>
      <c r="I58" s="258">
        <f>'Расчет ФОТ'!V35</f>
        <v>0</v>
      </c>
    </row>
    <row r="59" spans="2:9" x14ac:dyDescent="0.25">
      <c r="B59" s="178">
        <f>'Расчет ФОТ'!B36</f>
        <v>0</v>
      </c>
      <c r="C59" s="255">
        <f>'Расчет ФОТ'!C36</f>
        <v>0</v>
      </c>
      <c r="D59" s="255">
        <f>'Расчет ФОТ'!I36</f>
        <v>0</v>
      </c>
      <c r="E59" s="255">
        <f>'Расчет ФОТ'!J36</f>
        <v>0</v>
      </c>
      <c r="F59" s="255">
        <f>'Расчет ФОТ'!K36</f>
        <v>0</v>
      </c>
      <c r="G59" s="255">
        <f>'Расчет ФОТ'!L36</f>
        <v>0</v>
      </c>
      <c r="H59" s="255">
        <f>'Расчет ФОТ'!V36-'Расчет ФОТ'!N36</f>
        <v>0</v>
      </c>
      <c r="I59" s="258">
        <f>'Расчет ФОТ'!V36</f>
        <v>0</v>
      </c>
    </row>
    <row r="60" spans="2:9" x14ac:dyDescent="0.25">
      <c r="B60" s="178">
        <f>'Расчет ФОТ'!B37</f>
        <v>0</v>
      </c>
      <c r="C60" s="255">
        <f>'Расчет ФОТ'!C37</f>
        <v>0</v>
      </c>
      <c r="D60" s="255">
        <f>'Расчет ФОТ'!I37</f>
        <v>0</v>
      </c>
      <c r="E60" s="255">
        <f>'Расчет ФОТ'!J37</f>
        <v>0</v>
      </c>
      <c r="F60" s="255">
        <f>'Расчет ФОТ'!K37</f>
        <v>0</v>
      </c>
      <c r="G60" s="255">
        <f>'Расчет ФОТ'!L37</f>
        <v>0</v>
      </c>
      <c r="H60" s="255">
        <f>'Расчет ФОТ'!V37-'Расчет ФОТ'!N37</f>
        <v>0</v>
      </c>
      <c r="I60" s="258">
        <f>'Расчет ФОТ'!V37</f>
        <v>0</v>
      </c>
    </row>
    <row r="61" spans="2:9" x14ac:dyDescent="0.25">
      <c r="B61" s="178">
        <f>'Расчет ФОТ'!B38</f>
        <v>0</v>
      </c>
      <c r="C61" s="255">
        <f>'Расчет ФОТ'!C38</f>
        <v>0</v>
      </c>
      <c r="D61" s="255">
        <f>'Расчет ФОТ'!I38</f>
        <v>0</v>
      </c>
      <c r="E61" s="255">
        <f>'Расчет ФОТ'!J38</f>
        <v>0</v>
      </c>
      <c r="F61" s="255">
        <f>'Расчет ФОТ'!K38</f>
        <v>0</v>
      </c>
      <c r="G61" s="255">
        <f>'Расчет ФОТ'!L38</f>
        <v>0</v>
      </c>
      <c r="H61" s="255">
        <f>'Расчет ФОТ'!V38-'Расчет ФОТ'!N38</f>
        <v>0</v>
      </c>
      <c r="I61" s="258">
        <f>'Расчет ФОТ'!V38</f>
        <v>0</v>
      </c>
    </row>
    <row r="62" spans="2:9" x14ac:dyDescent="0.25">
      <c r="B62" s="178">
        <f>'Расчет ФОТ'!B39</f>
        <v>0</v>
      </c>
      <c r="C62" s="255">
        <f>'Расчет ФОТ'!C39</f>
        <v>0</v>
      </c>
      <c r="D62" s="255">
        <f>'Расчет ФОТ'!I39</f>
        <v>0</v>
      </c>
      <c r="E62" s="255">
        <f>'Расчет ФОТ'!J39</f>
        <v>0</v>
      </c>
      <c r="F62" s="255">
        <f>'Расчет ФОТ'!K39</f>
        <v>0</v>
      </c>
      <c r="G62" s="255">
        <f>'Расчет ФОТ'!L39</f>
        <v>0</v>
      </c>
      <c r="H62" s="255">
        <f>'Расчет ФОТ'!V39-'Расчет ФОТ'!N39</f>
        <v>0</v>
      </c>
      <c r="I62" s="258">
        <f>'Расчет ФОТ'!V39</f>
        <v>0</v>
      </c>
    </row>
    <row r="63" spans="2:9" x14ac:dyDescent="0.25">
      <c r="B63" s="178">
        <f>'Расчет ФОТ'!B40</f>
        <v>0</v>
      </c>
      <c r="C63" s="255">
        <f>'Расчет ФОТ'!C40</f>
        <v>0</v>
      </c>
      <c r="D63" s="255">
        <f>'Расчет ФОТ'!I40</f>
        <v>0</v>
      </c>
      <c r="E63" s="255">
        <f>'Расчет ФОТ'!J40</f>
        <v>0</v>
      </c>
      <c r="F63" s="255">
        <f>'Расчет ФОТ'!K40</f>
        <v>0</v>
      </c>
      <c r="G63" s="255">
        <f>'Расчет ФОТ'!L40</f>
        <v>0</v>
      </c>
      <c r="H63" s="255">
        <f>'Расчет ФОТ'!V40-'Расчет ФОТ'!N40</f>
        <v>0</v>
      </c>
      <c r="I63" s="258">
        <f>'Расчет ФОТ'!V40</f>
        <v>0</v>
      </c>
    </row>
    <row r="64" spans="2:9" x14ac:dyDescent="0.25">
      <c r="B64" s="178">
        <f>'Расчет ФОТ'!B41</f>
        <v>0</v>
      </c>
      <c r="C64" s="255">
        <f>'Расчет ФОТ'!C41</f>
        <v>0</v>
      </c>
      <c r="D64" s="255">
        <f>'Расчет ФОТ'!I41</f>
        <v>0</v>
      </c>
      <c r="E64" s="255">
        <f>'Расчет ФОТ'!J41</f>
        <v>0</v>
      </c>
      <c r="F64" s="255">
        <f>'Расчет ФОТ'!K41</f>
        <v>0</v>
      </c>
      <c r="G64" s="255">
        <f>'Расчет ФОТ'!L41</f>
        <v>0</v>
      </c>
      <c r="H64" s="255">
        <f>'Расчет ФОТ'!V41-'Расчет ФОТ'!N41</f>
        <v>0</v>
      </c>
      <c r="I64" s="258">
        <f>'Расчет ФОТ'!V41</f>
        <v>0</v>
      </c>
    </row>
    <row r="65" spans="2:9" x14ac:dyDescent="0.25">
      <c r="B65" s="178">
        <f>'Расчет ФОТ'!B42</f>
        <v>0</v>
      </c>
      <c r="C65" s="255">
        <f>'Расчет ФОТ'!C42</f>
        <v>0</v>
      </c>
      <c r="D65" s="255">
        <f>'Расчет ФОТ'!I42</f>
        <v>0</v>
      </c>
      <c r="E65" s="255">
        <f>'Расчет ФОТ'!J42</f>
        <v>0</v>
      </c>
      <c r="F65" s="255">
        <f>'Расчет ФОТ'!K42</f>
        <v>0</v>
      </c>
      <c r="G65" s="255">
        <f>'Расчет ФОТ'!L42</f>
        <v>0</v>
      </c>
      <c r="H65" s="255">
        <f>'Расчет ФОТ'!V42-'Расчет ФОТ'!N42</f>
        <v>0</v>
      </c>
      <c r="I65" s="258">
        <f>'Расчет ФОТ'!V42</f>
        <v>0</v>
      </c>
    </row>
    <row r="66" spans="2:9" x14ac:dyDescent="0.25">
      <c r="B66" s="178">
        <f>'Расчет ФОТ'!B43</f>
        <v>0</v>
      </c>
      <c r="C66" s="255">
        <f>'Расчет ФОТ'!C43</f>
        <v>0</v>
      </c>
      <c r="D66" s="255">
        <f>'Расчет ФОТ'!I43</f>
        <v>0</v>
      </c>
      <c r="E66" s="255">
        <f>'Расчет ФОТ'!J43</f>
        <v>0</v>
      </c>
      <c r="F66" s="255">
        <f>'Расчет ФОТ'!K43</f>
        <v>0</v>
      </c>
      <c r="G66" s="255">
        <f>'Расчет ФОТ'!L43</f>
        <v>0</v>
      </c>
      <c r="H66" s="255">
        <f>'Расчет ФОТ'!V43-'Расчет ФОТ'!N43</f>
        <v>0</v>
      </c>
      <c r="I66" s="258">
        <f>'Расчет ФОТ'!V43</f>
        <v>0</v>
      </c>
    </row>
    <row r="67" spans="2:9" x14ac:dyDescent="0.25">
      <c r="B67" s="178">
        <f>'Расчет ФОТ'!B44</f>
        <v>0</v>
      </c>
      <c r="C67" s="255">
        <f>'Расчет ФОТ'!C44</f>
        <v>0</v>
      </c>
      <c r="D67" s="255">
        <f>'Расчет ФОТ'!I44</f>
        <v>0</v>
      </c>
      <c r="E67" s="255">
        <f>'Расчет ФОТ'!J44</f>
        <v>0</v>
      </c>
      <c r="F67" s="255">
        <f>'Расчет ФОТ'!K44</f>
        <v>0</v>
      </c>
      <c r="G67" s="255">
        <f>'Расчет ФОТ'!L44</f>
        <v>0</v>
      </c>
      <c r="H67" s="255">
        <f>'Расчет ФОТ'!V44-'Расчет ФОТ'!N44</f>
        <v>0</v>
      </c>
      <c r="I67" s="258">
        <f>'Расчет ФОТ'!V44</f>
        <v>0</v>
      </c>
    </row>
    <row r="68" spans="2:9" x14ac:dyDescent="0.25">
      <c r="B68" s="178">
        <f>'Расчет ФОТ'!B45</f>
        <v>0</v>
      </c>
      <c r="C68" s="255">
        <f>'Расчет ФОТ'!C45</f>
        <v>0</v>
      </c>
      <c r="D68" s="255">
        <f>'Расчет ФОТ'!I45</f>
        <v>0</v>
      </c>
      <c r="E68" s="255">
        <f>'Расчет ФОТ'!J45</f>
        <v>0</v>
      </c>
      <c r="F68" s="255">
        <f>'Расчет ФОТ'!K45</f>
        <v>0</v>
      </c>
      <c r="G68" s="255">
        <f>'Расчет ФОТ'!L45</f>
        <v>0</v>
      </c>
      <c r="H68" s="255">
        <f>'Расчет ФОТ'!V45-'Расчет ФОТ'!N45</f>
        <v>0</v>
      </c>
      <c r="I68" s="258">
        <f>'Расчет ФОТ'!V45</f>
        <v>0</v>
      </c>
    </row>
    <row r="69" spans="2:9" x14ac:dyDescent="0.25">
      <c r="B69" s="178">
        <f>'Расчет ФОТ'!B46</f>
        <v>0</v>
      </c>
      <c r="C69" s="255">
        <f>'Расчет ФОТ'!C46</f>
        <v>0</v>
      </c>
      <c r="D69" s="255">
        <f>'Расчет ФОТ'!I46</f>
        <v>0</v>
      </c>
      <c r="E69" s="255">
        <f>'Расчет ФОТ'!J46</f>
        <v>0</v>
      </c>
      <c r="F69" s="255">
        <f>'Расчет ФОТ'!K46</f>
        <v>0</v>
      </c>
      <c r="G69" s="255">
        <f>'Расчет ФОТ'!L46</f>
        <v>0</v>
      </c>
      <c r="H69" s="255">
        <f>'Расчет ФОТ'!V46-'Расчет ФОТ'!N46</f>
        <v>0</v>
      </c>
      <c r="I69" s="258">
        <f>'Расчет ФОТ'!V46</f>
        <v>0</v>
      </c>
    </row>
    <row r="70" spans="2:9" x14ac:dyDescent="0.25">
      <c r="B70" s="178">
        <f>'Расчет ФОТ'!B47</f>
        <v>0</v>
      </c>
      <c r="C70" s="255">
        <f>'Расчет ФОТ'!C47</f>
        <v>0</v>
      </c>
      <c r="D70" s="255">
        <f>'Расчет ФОТ'!I47</f>
        <v>0</v>
      </c>
      <c r="E70" s="255">
        <f>'Расчет ФОТ'!J47</f>
        <v>0</v>
      </c>
      <c r="F70" s="255">
        <f>'Расчет ФОТ'!K47</f>
        <v>0</v>
      </c>
      <c r="G70" s="255">
        <f>'Расчет ФОТ'!L47</f>
        <v>0</v>
      </c>
      <c r="H70" s="255">
        <f>'Расчет ФОТ'!V47-'Расчет ФОТ'!N47</f>
        <v>0</v>
      </c>
      <c r="I70" s="258">
        <f>'Расчет ФОТ'!V47</f>
        <v>0</v>
      </c>
    </row>
    <row r="71" spans="2:9" x14ac:dyDescent="0.25">
      <c r="B71" s="178">
        <f>'Расчет ФОТ'!B48</f>
        <v>0</v>
      </c>
      <c r="C71" s="255">
        <f>'Расчет ФОТ'!C48</f>
        <v>0</v>
      </c>
      <c r="D71" s="255">
        <f>'Расчет ФОТ'!I48</f>
        <v>0</v>
      </c>
      <c r="E71" s="255">
        <f>'Расчет ФОТ'!J48</f>
        <v>0</v>
      </c>
      <c r="F71" s="255">
        <f>'Расчет ФОТ'!K48</f>
        <v>0</v>
      </c>
      <c r="G71" s="255">
        <f>'Расчет ФОТ'!L48</f>
        <v>0</v>
      </c>
      <c r="H71" s="255">
        <f>'Расчет ФОТ'!V48-'Расчет ФОТ'!N48</f>
        <v>0</v>
      </c>
      <c r="I71" s="258">
        <f>'Расчет ФОТ'!V48</f>
        <v>0</v>
      </c>
    </row>
    <row r="72" spans="2:9" x14ac:dyDescent="0.25">
      <c r="B72" s="178">
        <f>'Расчет ФОТ'!B49</f>
        <v>0</v>
      </c>
      <c r="C72" s="255">
        <f>'Расчет ФОТ'!C49</f>
        <v>0</v>
      </c>
      <c r="D72" s="255">
        <f>'Расчет ФОТ'!I49</f>
        <v>0</v>
      </c>
      <c r="E72" s="255">
        <f>'Расчет ФОТ'!J49</f>
        <v>0</v>
      </c>
      <c r="F72" s="255">
        <f>'Расчет ФОТ'!K49</f>
        <v>0</v>
      </c>
      <c r="G72" s="255">
        <f>'Расчет ФОТ'!L49</f>
        <v>0</v>
      </c>
      <c r="H72" s="255">
        <f>'Расчет ФОТ'!V49-'Расчет ФОТ'!N49</f>
        <v>0</v>
      </c>
      <c r="I72" s="258">
        <f>'Расчет ФОТ'!V49</f>
        <v>0</v>
      </c>
    </row>
    <row r="73" spans="2:9" x14ac:dyDescent="0.25">
      <c r="B73" s="178">
        <f>'Расчет ФОТ'!B50</f>
        <v>0</v>
      </c>
      <c r="C73" s="255">
        <f>'Расчет ФОТ'!C50</f>
        <v>0</v>
      </c>
      <c r="D73" s="255">
        <f>'Расчет ФОТ'!I50</f>
        <v>0</v>
      </c>
      <c r="E73" s="255">
        <f>'Расчет ФОТ'!J50</f>
        <v>0</v>
      </c>
      <c r="F73" s="255">
        <f>'Расчет ФОТ'!K50</f>
        <v>0</v>
      </c>
      <c r="G73" s="255">
        <f>'Расчет ФОТ'!L50</f>
        <v>0</v>
      </c>
      <c r="H73" s="255">
        <f>'Расчет ФОТ'!V50-'Расчет ФОТ'!N50</f>
        <v>0</v>
      </c>
      <c r="I73" s="258">
        <f>'Расчет ФОТ'!V50</f>
        <v>0</v>
      </c>
    </row>
    <row r="74" spans="2:9" x14ac:dyDescent="0.25">
      <c r="B74" s="178">
        <f>'Расчет ФОТ'!B51</f>
        <v>0</v>
      </c>
      <c r="C74" s="255">
        <f>'Расчет ФОТ'!C51</f>
        <v>0</v>
      </c>
      <c r="D74" s="255">
        <f>'Расчет ФОТ'!I51</f>
        <v>0</v>
      </c>
      <c r="E74" s="255">
        <f>'Расчет ФОТ'!J51</f>
        <v>0</v>
      </c>
      <c r="F74" s="255">
        <f>'Расчет ФОТ'!K51</f>
        <v>0</v>
      </c>
      <c r="G74" s="255">
        <f>'Расчет ФОТ'!L51</f>
        <v>0</v>
      </c>
      <c r="H74" s="255">
        <f>'Расчет ФОТ'!V51-'Расчет ФОТ'!N51</f>
        <v>0</v>
      </c>
      <c r="I74" s="258">
        <f>'Расчет ФОТ'!V51</f>
        <v>0</v>
      </c>
    </row>
    <row r="75" spans="2:9" x14ac:dyDescent="0.25">
      <c r="B75" s="178">
        <f>'Расчет ФОТ'!B52</f>
        <v>0</v>
      </c>
      <c r="C75" s="255">
        <f>'Расчет ФОТ'!C52</f>
        <v>0</v>
      </c>
      <c r="D75" s="255">
        <f>'Расчет ФОТ'!I52</f>
        <v>0</v>
      </c>
      <c r="E75" s="255">
        <f>'Расчет ФОТ'!J52</f>
        <v>0</v>
      </c>
      <c r="F75" s="255">
        <f>'Расчет ФОТ'!K52</f>
        <v>0</v>
      </c>
      <c r="G75" s="255">
        <f>'Расчет ФОТ'!L52</f>
        <v>0</v>
      </c>
      <c r="H75" s="255">
        <f>'Расчет ФОТ'!V52-'Расчет ФОТ'!N52</f>
        <v>0</v>
      </c>
      <c r="I75" s="258">
        <f>'Расчет ФОТ'!V52</f>
        <v>0</v>
      </c>
    </row>
    <row r="76" spans="2:9" x14ac:dyDescent="0.25">
      <c r="B76" s="178">
        <f>'Расчет ФОТ'!B53</f>
        <v>0</v>
      </c>
      <c r="C76" s="255">
        <f>'Расчет ФОТ'!C53</f>
        <v>0</v>
      </c>
      <c r="D76" s="255">
        <f>'Расчет ФОТ'!I53</f>
        <v>0</v>
      </c>
      <c r="E76" s="255">
        <f>'Расчет ФОТ'!J53</f>
        <v>0</v>
      </c>
      <c r="F76" s="255">
        <f>'Расчет ФОТ'!K53</f>
        <v>0</v>
      </c>
      <c r="G76" s="255">
        <f>'Расчет ФОТ'!L53</f>
        <v>0</v>
      </c>
      <c r="H76" s="255">
        <f>'Расчет ФОТ'!V53-'Расчет ФОТ'!N53</f>
        <v>0</v>
      </c>
      <c r="I76" s="258">
        <f>'Расчет ФОТ'!V53</f>
        <v>0</v>
      </c>
    </row>
    <row r="77" spans="2:9" x14ac:dyDescent="0.25">
      <c r="B77" s="178">
        <f>'Расчет ФОТ'!B54</f>
        <v>0</v>
      </c>
      <c r="C77" s="255">
        <f>'Расчет ФОТ'!C54</f>
        <v>0</v>
      </c>
      <c r="D77" s="255">
        <f>'Расчет ФОТ'!I54</f>
        <v>0</v>
      </c>
      <c r="E77" s="255">
        <f>'Расчет ФОТ'!J54</f>
        <v>0</v>
      </c>
      <c r="F77" s="255">
        <f>'Расчет ФОТ'!K54</f>
        <v>0</v>
      </c>
      <c r="G77" s="255">
        <f>'Расчет ФОТ'!L54</f>
        <v>0</v>
      </c>
      <c r="H77" s="255">
        <f>'Расчет ФОТ'!V54-'Расчет ФОТ'!N54</f>
        <v>0</v>
      </c>
      <c r="I77" s="258">
        <f>'Расчет ФОТ'!V54</f>
        <v>0</v>
      </c>
    </row>
    <row r="78" spans="2:9" x14ac:dyDescent="0.25">
      <c r="B78" s="178">
        <f>'Расчет ФОТ'!B55</f>
        <v>0</v>
      </c>
      <c r="C78" s="255">
        <f>'Расчет ФОТ'!C55</f>
        <v>0</v>
      </c>
      <c r="D78" s="255">
        <f>'Расчет ФОТ'!I55</f>
        <v>0</v>
      </c>
      <c r="E78" s="255">
        <f>'Расчет ФОТ'!J55</f>
        <v>0</v>
      </c>
      <c r="F78" s="255">
        <f>'Расчет ФОТ'!K55</f>
        <v>0</v>
      </c>
      <c r="G78" s="255">
        <f>'Расчет ФОТ'!L55</f>
        <v>0</v>
      </c>
      <c r="H78" s="255">
        <f>'Расчет ФОТ'!V55-'Расчет ФОТ'!N55</f>
        <v>0</v>
      </c>
      <c r="I78" s="258">
        <f>'Расчет ФОТ'!V55</f>
        <v>0</v>
      </c>
    </row>
    <row r="79" spans="2:9" x14ac:dyDescent="0.25">
      <c r="B79" s="178">
        <f>'Расчет ФОТ'!B56</f>
        <v>0</v>
      </c>
      <c r="C79" s="255">
        <f>'Расчет ФОТ'!C56</f>
        <v>0</v>
      </c>
      <c r="D79" s="255">
        <f>'Расчет ФОТ'!I56</f>
        <v>0</v>
      </c>
      <c r="E79" s="255">
        <f>'Расчет ФОТ'!J56</f>
        <v>0</v>
      </c>
      <c r="F79" s="255">
        <f>'Расчет ФОТ'!K56</f>
        <v>0</v>
      </c>
      <c r="G79" s="255">
        <f>'Расчет ФОТ'!L56</f>
        <v>0</v>
      </c>
      <c r="H79" s="255">
        <f>'Расчет ФОТ'!V56-'Расчет ФОТ'!N56</f>
        <v>0</v>
      </c>
      <c r="I79" s="258">
        <f>'Расчет ФОТ'!V56</f>
        <v>0</v>
      </c>
    </row>
    <row r="80" spans="2:9" x14ac:dyDescent="0.25">
      <c r="B80" s="178">
        <f>'Расчет ФОТ'!B57</f>
        <v>0</v>
      </c>
      <c r="C80" s="255">
        <f>'Расчет ФОТ'!C57</f>
        <v>0</v>
      </c>
      <c r="D80" s="255">
        <f>'Расчет ФОТ'!I57</f>
        <v>0</v>
      </c>
      <c r="E80" s="255">
        <f>'Расчет ФОТ'!J57</f>
        <v>0</v>
      </c>
      <c r="F80" s="255">
        <f>'Расчет ФОТ'!K57</f>
        <v>0</v>
      </c>
      <c r="G80" s="255">
        <f>'Расчет ФОТ'!L57</f>
        <v>0</v>
      </c>
      <c r="H80" s="255">
        <f>'Расчет ФОТ'!V57-'Расчет ФОТ'!N57</f>
        <v>0</v>
      </c>
      <c r="I80" s="258">
        <f>'Расчет ФОТ'!V57</f>
        <v>0</v>
      </c>
    </row>
    <row r="81" spans="2:9" x14ac:dyDescent="0.25">
      <c r="B81" s="178">
        <f>'Расчет ФОТ'!B58</f>
        <v>0</v>
      </c>
      <c r="C81" s="255">
        <f>'Расчет ФОТ'!C58</f>
        <v>0</v>
      </c>
      <c r="D81" s="255">
        <f>'Расчет ФОТ'!I58</f>
        <v>0</v>
      </c>
      <c r="E81" s="255">
        <f>'Расчет ФОТ'!J58</f>
        <v>0</v>
      </c>
      <c r="F81" s="255">
        <f>'Расчет ФОТ'!K58</f>
        <v>0</v>
      </c>
      <c r="G81" s="255">
        <f>'Расчет ФОТ'!L58</f>
        <v>0</v>
      </c>
      <c r="H81" s="255">
        <f>'Расчет ФОТ'!V58-'Расчет ФОТ'!N58</f>
        <v>0</v>
      </c>
      <c r="I81" s="258">
        <f>'Расчет ФОТ'!V58</f>
        <v>0</v>
      </c>
    </row>
    <row r="82" spans="2:9" x14ac:dyDescent="0.25">
      <c r="B82" s="178">
        <f>'Расчет ФОТ'!B59</f>
        <v>0</v>
      </c>
      <c r="C82" s="255">
        <f>'Расчет ФОТ'!C59</f>
        <v>0</v>
      </c>
      <c r="D82" s="255">
        <f>'Расчет ФОТ'!I59</f>
        <v>0</v>
      </c>
      <c r="E82" s="255">
        <f>'Расчет ФОТ'!J59</f>
        <v>0</v>
      </c>
      <c r="F82" s="255">
        <f>'Расчет ФОТ'!K59</f>
        <v>0</v>
      </c>
      <c r="G82" s="255">
        <f>'Расчет ФОТ'!L59</f>
        <v>0</v>
      </c>
      <c r="H82" s="255">
        <f>'Расчет ФОТ'!V59-'Расчет ФОТ'!N59</f>
        <v>0</v>
      </c>
      <c r="I82" s="258">
        <f>'Расчет ФОТ'!V59</f>
        <v>0</v>
      </c>
    </row>
    <row r="83" spans="2:9" x14ac:dyDescent="0.25">
      <c r="B83" s="178">
        <f>'Расчет ФОТ'!B60</f>
        <v>0</v>
      </c>
      <c r="C83" s="255">
        <f>'Расчет ФОТ'!C60</f>
        <v>0</v>
      </c>
      <c r="D83" s="255">
        <f>'Расчет ФОТ'!I60</f>
        <v>0</v>
      </c>
      <c r="E83" s="255">
        <f>'Расчет ФОТ'!J60</f>
        <v>0</v>
      </c>
      <c r="F83" s="255">
        <f>'Расчет ФОТ'!K60</f>
        <v>0</v>
      </c>
      <c r="G83" s="255">
        <f>'Расчет ФОТ'!L60</f>
        <v>0</v>
      </c>
      <c r="H83" s="255">
        <f>'Расчет ФОТ'!V60-'Расчет ФОТ'!N60</f>
        <v>0</v>
      </c>
      <c r="I83" s="258">
        <f>'Расчет ФОТ'!V60</f>
        <v>0</v>
      </c>
    </row>
    <row r="84" spans="2:9" x14ac:dyDescent="0.25">
      <c r="B84" s="178">
        <f>'Расчет ФОТ'!B61</f>
        <v>0</v>
      </c>
      <c r="C84" s="255">
        <f>'Расчет ФОТ'!C61</f>
        <v>0</v>
      </c>
      <c r="D84" s="255">
        <f>'Расчет ФОТ'!I61</f>
        <v>0</v>
      </c>
      <c r="E84" s="255">
        <f>'Расчет ФОТ'!J61</f>
        <v>0</v>
      </c>
      <c r="F84" s="255">
        <f>'Расчет ФОТ'!K61</f>
        <v>0</v>
      </c>
      <c r="G84" s="255">
        <f>'Расчет ФОТ'!L61</f>
        <v>0</v>
      </c>
      <c r="H84" s="255">
        <f>'Расчет ФОТ'!V61-'Расчет ФОТ'!N61</f>
        <v>0</v>
      </c>
      <c r="I84" s="258">
        <f>'Расчет ФОТ'!V61</f>
        <v>0</v>
      </c>
    </row>
    <row r="85" spans="2:9" x14ac:dyDescent="0.25">
      <c r="B85" s="178">
        <f>'Расчет ФОТ'!B62</f>
        <v>0</v>
      </c>
      <c r="C85" s="255">
        <f>'Расчет ФОТ'!C62</f>
        <v>0</v>
      </c>
      <c r="D85" s="255">
        <f>'Расчет ФОТ'!I62</f>
        <v>0</v>
      </c>
      <c r="E85" s="255">
        <f>'Расчет ФОТ'!J62</f>
        <v>0</v>
      </c>
      <c r="F85" s="255">
        <f>'Расчет ФОТ'!K62</f>
        <v>0</v>
      </c>
      <c r="G85" s="255">
        <f>'Расчет ФОТ'!L62</f>
        <v>0</v>
      </c>
      <c r="H85" s="255">
        <f>'Расчет ФОТ'!V62-'Расчет ФОТ'!N62</f>
        <v>0</v>
      </c>
      <c r="I85" s="258">
        <f>'Расчет ФОТ'!V62</f>
        <v>0</v>
      </c>
    </row>
    <row r="86" spans="2:9" x14ac:dyDescent="0.25">
      <c r="B86" s="178">
        <f>'Расчет ФОТ'!B63</f>
        <v>0</v>
      </c>
      <c r="C86" s="255">
        <f>'Расчет ФОТ'!C63</f>
        <v>0</v>
      </c>
      <c r="D86" s="255">
        <f>'Расчет ФОТ'!I63</f>
        <v>0</v>
      </c>
      <c r="E86" s="255">
        <f>'Расчет ФОТ'!J63</f>
        <v>0</v>
      </c>
      <c r="F86" s="255">
        <f>'Расчет ФОТ'!K63</f>
        <v>0</v>
      </c>
      <c r="G86" s="255">
        <f>'Расчет ФОТ'!L63</f>
        <v>0</v>
      </c>
      <c r="H86" s="255">
        <f>'Расчет ФОТ'!V63-'Расчет ФОТ'!N63</f>
        <v>0</v>
      </c>
      <c r="I86" s="258">
        <f>'Расчет ФОТ'!V63</f>
        <v>0</v>
      </c>
    </row>
    <row r="87" spans="2:9" x14ac:dyDescent="0.25">
      <c r="B87" s="178">
        <f>'Расчет ФОТ'!B64</f>
        <v>0</v>
      </c>
      <c r="C87" s="255">
        <f>'Расчет ФОТ'!C64</f>
        <v>0</v>
      </c>
      <c r="D87" s="255">
        <f>'Расчет ФОТ'!I64</f>
        <v>0</v>
      </c>
      <c r="E87" s="255">
        <f>'Расчет ФОТ'!J64</f>
        <v>0</v>
      </c>
      <c r="F87" s="255">
        <f>'Расчет ФОТ'!K64</f>
        <v>0</v>
      </c>
      <c r="G87" s="255">
        <f>'Расчет ФОТ'!L64</f>
        <v>0</v>
      </c>
      <c r="H87" s="255">
        <f>'Расчет ФОТ'!V64-'Расчет ФОТ'!N64</f>
        <v>0</v>
      </c>
      <c r="I87" s="258">
        <f>'Расчет ФОТ'!V64</f>
        <v>0</v>
      </c>
    </row>
    <row r="88" spans="2:9" x14ac:dyDescent="0.25">
      <c r="B88" s="178">
        <f>'Расчет ФОТ'!B65</f>
        <v>0</v>
      </c>
      <c r="C88" s="255">
        <f>'Расчет ФОТ'!C65</f>
        <v>0</v>
      </c>
      <c r="D88" s="255">
        <f>'Расчет ФОТ'!I65</f>
        <v>0</v>
      </c>
      <c r="E88" s="255">
        <f>'Расчет ФОТ'!J65</f>
        <v>0</v>
      </c>
      <c r="F88" s="255">
        <f>'Расчет ФОТ'!K65</f>
        <v>0</v>
      </c>
      <c r="G88" s="255">
        <f>'Расчет ФОТ'!L65</f>
        <v>0</v>
      </c>
      <c r="H88" s="255">
        <f>'Расчет ФОТ'!V65-'Расчет ФОТ'!N65</f>
        <v>0</v>
      </c>
      <c r="I88" s="258">
        <f>'Расчет ФОТ'!V65</f>
        <v>0</v>
      </c>
    </row>
    <row r="89" spans="2:9" x14ac:dyDescent="0.25">
      <c r="B89" s="178">
        <f>'Расчет ФОТ'!B66</f>
        <v>0</v>
      </c>
      <c r="C89" s="255">
        <f>'Расчет ФОТ'!C66</f>
        <v>0</v>
      </c>
      <c r="D89" s="255">
        <f>'Расчет ФОТ'!I66</f>
        <v>0</v>
      </c>
      <c r="E89" s="255">
        <f>'Расчет ФОТ'!J66</f>
        <v>0</v>
      </c>
      <c r="F89" s="255">
        <f>'Расчет ФОТ'!K66</f>
        <v>0</v>
      </c>
      <c r="G89" s="255">
        <f>'Расчет ФОТ'!L66</f>
        <v>0</v>
      </c>
      <c r="H89" s="255">
        <f>'Расчет ФОТ'!V66-'Расчет ФОТ'!N66</f>
        <v>0</v>
      </c>
      <c r="I89" s="258">
        <f>'Расчет ФОТ'!V66</f>
        <v>0</v>
      </c>
    </row>
    <row r="90" spans="2:9" x14ac:dyDescent="0.25">
      <c r="B90" s="178">
        <f>'Расчет ФОТ'!B67</f>
        <v>0</v>
      </c>
      <c r="C90" s="255">
        <f>'Расчет ФОТ'!C67</f>
        <v>0</v>
      </c>
      <c r="D90" s="255">
        <f>'Расчет ФОТ'!I67</f>
        <v>0</v>
      </c>
      <c r="E90" s="255">
        <f>'Расчет ФОТ'!J67</f>
        <v>0</v>
      </c>
      <c r="F90" s="255">
        <f>'Расчет ФОТ'!K67</f>
        <v>0</v>
      </c>
      <c r="G90" s="255">
        <f>'Расчет ФОТ'!L67</f>
        <v>0</v>
      </c>
      <c r="H90" s="255">
        <f>'Расчет ФОТ'!V67-'Расчет ФОТ'!N67</f>
        <v>0</v>
      </c>
      <c r="I90" s="258">
        <f>'Расчет ФОТ'!V67</f>
        <v>0</v>
      </c>
    </row>
    <row r="91" spans="2:9" x14ac:dyDescent="0.25">
      <c r="B91" s="178">
        <f>'Расчет ФОТ'!B68</f>
        <v>0</v>
      </c>
      <c r="C91" s="255">
        <f>'Расчет ФОТ'!C68</f>
        <v>0</v>
      </c>
      <c r="D91" s="255">
        <f>'Расчет ФОТ'!I68</f>
        <v>0</v>
      </c>
      <c r="E91" s="255">
        <f>'Расчет ФОТ'!J68</f>
        <v>0</v>
      </c>
      <c r="F91" s="255">
        <f>'Расчет ФОТ'!K68</f>
        <v>0</v>
      </c>
      <c r="G91" s="255">
        <f>'Расчет ФОТ'!L68</f>
        <v>0</v>
      </c>
      <c r="H91" s="255">
        <f>'Расчет ФОТ'!V68-'Расчет ФОТ'!N68</f>
        <v>0</v>
      </c>
      <c r="I91" s="258">
        <f>'Расчет ФОТ'!V68</f>
        <v>0</v>
      </c>
    </row>
    <row r="92" spans="2:9" x14ac:dyDescent="0.25">
      <c r="B92" s="178">
        <f>'Расчет ФОТ'!B69</f>
        <v>0</v>
      </c>
      <c r="C92" s="255">
        <f>'Расчет ФОТ'!C69</f>
        <v>0</v>
      </c>
      <c r="D92" s="255">
        <f>'Расчет ФОТ'!I69</f>
        <v>0</v>
      </c>
      <c r="E92" s="255">
        <f>'Расчет ФОТ'!J69</f>
        <v>0</v>
      </c>
      <c r="F92" s="255">
        <f>'Расчет ФОТ'!K69</f>
        <v>0</v>
      </c>
      <c r="G92" s="255">
        <f>'Расчет ФОТ'!L69</f>
        <v>0</v>
      </c>
      <c r="H92" s="255">
        <f>'Расчет ФОТ'!V69-'Расчет ФОТ'!N69</f>
        <v>0</v>
      </c>
      <c r="I92" s="258">
        <f>'Расчет ФОТ'!V69</f>
        <v>0</v>
      </c>
    </row>
    <row r="93" spans="2:9" x14ac:dyDescent="0.25">
      <c r="B93" s="178">
        <f>'Расчет ФОТ'!B70</f>
        <v>0</v>
      </c>
      <c r="C93" s="255">
        <f>'Расчет ФОТ'!C70</f>
        <v>0</v>
      </c>
      <c r="D93" s="255">
        <f>'Расчет ФОТ'!I70</f>
        <v>0</v>
      </c>
      <c r="E93" s="255">
        <f>'Расчет ФОТ'!J70</f>
        <v>0</v>
      </c>
      <c r="F93" s="255">
        <f>'Расчет ФОТ'!K70</f>
        <v>0</v>
      </c>
      <c r="G93" s="255">
        <f>'Расчет ФОТ'!L70</f>
        <v>0</v>
      </c>
      <c r="H93" s="255">
        <f>'Расчет ФОТ'!V70-'Расчет ФОТ'!N70</f>
        <v>0</v>
      </c>
      <c r="I93" s="258">
        <f>'Расчет ФОТ'!V70</f>
        <v>0</v>
      </c>
    </row>
    <row r="94" spans="2:9" x14ac:dyDescent="0.25">
      <c r="B94" s="178">
        <f>'Расчет ФОТ'!B71</f>
        <v>0</v>
      </c>
      <c r="C94" s="255">
        <f>'Расчет ФОТ'!C71</f>
        <v>0</v>
      </c>
      <c r="D94" s="255">
        <f>'Расчет ФОТ'!I71</f>
        <v>0</v>
      </c>
      <c r="E94" s="255">
        <f>'Расчет ФОТ'!J71</f>
        <v>0</v>
      </c>
      <c r="F94" s="255">
        <f>'Расчет ФОТ'!K71</f>
        <v>0</v>
      </c>
      <c r="G94" s="255">
        <f>'Расчет ФОТ'!L71</f>
        <v>0</v>
      </c>
      <c r="H94" s="255">
        <f>'Расчет ФОТ'!V71-'Расчет ФОТ'!N71</f>
        <v>0</v>
      </c>
      <c r="I94" s="258">
        <f>'Расчет ФОТ'!V71</f>
        <v>0</v>
      </c>
    </row>
    <row r="95" spans="2:9" x14ac:dyDescent="0.25">
      <c r="B95" s="178">
        <f>'Расчет ФОТ'!B72</f>
        <v>0</v>
      </c>
      <c r="C95" s="255">
        <f>'Расчет ФОТ'!C72</f>
        <v>0</v>
      </c>
      <c r="D95" s="255">
        <f>'Расчет ФОТ'!I72</f>
        <v>0</v>
      </c>
      <c r="E95" s="255">
        <f>'Расчет ФОТ'!J72</f>
        <v>0</v>
      </c>
      <c r="F95" s="255">
        <f>'Расчет ФОТ'!K72</f>
        <v>0</v>
      </c>
      <c r="G95" s="255">
        <f>'Расчет ФОТ'!L72</f>
        <v>0</v>
      </c>
      <c r="H95" s="255">
        <f>'Расчет ФОТ'!V72-'Расчет ФОТ'!N72</f>
        <v>0</v>
      </c>
      <c r="I95" s="258">
        <f>'Расчет ФОТ'!V72</f>
        <v>0</v>
      </c>
    </row>
    <row r="96" spans="2:9" x14ac:dyDescent="0.25">
      <c r="B96" s="178">
        <f>'Расчет ФОТ'!B73</f>
        <v>0</v>
      </c>
      <c r="C96" s="255">
        <f>'Расчет ФОТ'!C73</f>
        <v>0</v>
      </c>
      <c r="D96" s="255">
        <f>'Расчет ФОТ'!I73</f>
        <v>0</v>
      </c>
      <c r="E96" s="255">
        <f>'Расчет ФОТ'!J73</f>
        <v>0</v>
      </c>
      <c r="F96" s="255">
        <f>'Расчет ФОТ'!K73</f>
        <v>0</v>
      </c>
      <c r="G96" s="255">
        <f>'Расчет ФОТ'!L73</f>
        <v>0</v>
      </c>
      <c r="H96" s="255">
        <f>'Расчет ФОТ'!V73-'Расчет ФОТ'!N73</f>
        <v>0</v>
      </c>
      <c r="I96" s="258">
        <f>'Расчет ФОТ'!V73</f>
        <v>0</v>
      </c>
    </row>
    <row r="97" spans="2:9" x14ac:dyDescent="0.25">
      <c r="B97" s="178">
        <f>'Расчет ФОТ'!B74</f>
        <v>0</v>
      </c>
      <c r="C97" s="255">
        <f>'Расчет ФОТ'!C74</f>
        <v>0</v>
      </c>
      <c r="D97" s="255">
        <f>'Расчет ФОТ'!I74</f>
        <v>0</v>
      </c>
      <c r="E97" s="255">
        <f>'Расчет ФОТ'!J74</f>
        <v>0</v>
      </c>
      <c r="F97" s="255">
        <f>'Расчет ФОТ'!K74</f>
        <v>0</v>
      </c>
      <c r="G97" s="255">
        <f>'Расчет ФОТ'!L74</f>
        <v>0</v>
      </c>
      <c r="H97" s="255">
        <f>'Расчет ФОТ'!V74-'Расчет ФОТ'!N74</f>
        <v>0</v>
      </c>
      <c r="I97" s="258">
        <f>'Расчет ФОТ'!V74</f>
        <v>0</v>
      </c>
    </row>
    <row r="98" spans="2:9" x14ac:dyDescent="0.25">
      <c r="B98" s="178">
        <f>'Расчет ФОТ'!B75</f>
        <v>0</v>
      </c>
      <c r="C98" s="255">
        <f>'Расчет ФОТ'!C75</f>
        <v>0</v>
      </c>
      <c r="D98" s="255">
        <f>'Расчет ФОТ'!I75</f>
        <v>0</v>
      </c>
      <c r="E98" s="255">
        <f>'Расчет ФОТ'!J75</f>
        <v>0</v>
      </c>
      <c r="F98" s="255">
        <f>'Расчет ФОТ'!K75</f>
        <v>0</v>
      </c>
      <c r="G98" s="255">
        <f>'Расчет ФОТ'!L75</f>
        <v>0</v>
      </c>
      <c r="H98" s="255">
        <f>'Расчет ФОТ'!V75-'Расчет ФОТ'!N75</f>
        <v>0</v>
      </c>
      <c r="I98" s="258">
        <f>'Расчет ФОТ'!V75</f>
        <v>0</v>
      </c>
    </row>
    <row r="99" spans="2:9" x14ac:dyDescent="0.25">
      <c r="B99" s="178">
        <f>'Расчет ФОТ'!B76</f>
        <v>0</v>
      </c>
      <c r="C99" s="255">
        <f>'Расчет ФОТ'!C76</f>
        <v>0</v>
      </c>
      <c r="D99" s="255">
        <f>'Расчет ФОТ'!I76</f>
        <v>0</v>
      </c>
      <c r="E99" s="255">
        <f>'Расчет ФОТ'!J76</f>
        <v>0</v>
      </c>
      <c r="F99" s="255">
        <f>'Расчет ФОТ'!K76</f>
        <v>0</v>
      </c>
      <c r="G99" s="255">
        <f>'Расчет ФОТ'!L76</f>
        <v>0</v>
      </c>
      <c r="H99" s="255">
        <f>'Расчет ФОТ'!V76-'Расчет ФОТ'!N76</f>
        <v>0</v>
      </c>
      <c r="I99" s="258">
        <f>'Расчет ФОТ'!V76</f>
        <v>0</v>
      </c>
    </row>
    <row r="100" spans="2:9" x14ac:dyDescent="0.25">
      <c r="B100" s="178">
        <f>'Расчет ФОТ'!B77</f>
        <v>0</v>
      </c>
      <c r="C100" s="255">
        <f>'Расчет ФОТ'!C77</f>
        <v>0</v>
      </c>
      <c r="D100" s="255">
        <f>'Расчет ФОТ'!I77</f>
        <v>0</v>
      </c>
      <c r="E100" s="255">
        <f>'Расчет ФОТ'!J77</f>
        <v>0</v>
      </c>
      <c r="F100" s="255">
        <f>'Расчет ФОТ'!K77</f>
        <v>0</v>
      </c>
      <c r="G100" s="255">
        <f>'Расчет ФОТ'!L77</f>
        <v>0</v>
      </c>
      <c r="H100" s="255">
        <f>'Расчет ФОТ'!V77-'Расчет ФОТ'!N77</f>
        <v>0</v>
      </c>
      <c r="I100" s="258">
        <f>'Расчет ФОТ'!V77</f>
        <v>0</v>
      </c>
    </row>
    <row r="101" spans="2:9" x14ac:dyDescent="0.25">
      <c r="B101" s="178">
        <f>'Расчет ФОТ'!B78</f>
        <v>0</v>
      </c>
      <c r="C101" s="255">
        <f>'Расчет ФОТ'!C78</f>
        <v>0</v>
      </c>
      <c r="D101" s="255">
        <f>'Расчет ФОТ'!I78</f>
        <v>0</v>
      </c>
      <c r="E101" s="255">
        <f>'Расчет ФОТ'!J78</f>
        <v>0</v>
      </c>
      <c r="F101" s="255">
        <f>'Расчет ФОТ'!K78</f>
        <v>0</v>
      </c>
      <c r="G101" s="255">
        <f>'Расчет ФОТ'!L78</f>
        <v>0</v>
      </c>
      <c r="H101" s="255">
        <f>'Расчет ФОТ'!V78-'Расчет ФОТ'!N78</f>
        <v>0</v>
      </c>
      <c r="I101" s="258">
        <f>'Расчет ФОТ'!V78</f>
        <v>0</v>
      </c>
    </row>
    <row r="102" spans="2:9" x14ac:dyDescent="0.25">
      <c r="B102" s="178">
        <f>'Расчет ФОТ'!B79</f>
        <v>0</v>
      </c>
      <c r="C102" s="255">
        <f>'Расчет ФОТ'!C79</f>
        <v>0</v>
      </c>
      <c r="D102" s="255">
        <f>'Расчет ФОТ'!I79</f>
        <v>0</v>
      </c>
      <c r="E102" s="255">
        <f>'Расчет ФОТ'!J79</f>
        <v>0</v>
      </c>
      <c r="F102" s="255">
        <f>'Расчет ФОТ'!K79</f>
        <v>0</v>
      </c>
      <c r="G102" s="255">
        <f>'Расчет ФОТ'!L79</f>
        <v>0</v>
      </c>
      <c r="H102" s="255">
        <f>'Расчет ФОТ'!V79-'Расчет ФОТ'!N79</f>
        <v>0</v>
      </c>
      <c r="I102" s="258">
        <f>'Расчет ФОТ'!V79</f>
        <v>0</v>
      </c>
    </row>
    <row r="103" spans="2:9" x14ac:dyDescent="0.25">
      <c r="B103" s="178">
        <f>'Расчет ФОТ'!B80</f>
        <v>0</v>
      </c>
      <c r="C103" s="255">
        <f>'Расчет ФОТ'!C80</f>
        <v>0</v>
      </c>
      <c r="D103" s="255">
        <f>'Расчет ФОТ'!I80</f>
        <v>0</v>
      </c>
      <c r="E103" s="255">
        <f>'Расчет ФОТ'!J80</f>
        <v>0</v>
      </c>
      <c r="F103" s="255">
        <f>'Расчет ФОТ'!K80</f>
        <v>0</v>
      </c>
      <c r="G103" s="255">
        <f>'Расчет ФОТ'!L80</f>
        <v>0</v>
      </c>
      <c r="H103" s="255">
        <f>'Расчет ФОТ'!V80-'Расчет ФОТ'!N80</f>
        <v>0</v>
      </c>
      <c r="I103" s="258">
        <f>'Расчет ФОТ'!V80</f>
        <v>0</v>
      </c>
    </row>
    <row r="104" spans="2:9" x14ac:dyDescent="0.25">
      <c r="B104" s="178">
        <f>'Расчет ФОТ'!B81</f>
        <v>0</v>
      </c>
      <c r="C104" s="255">
        <f>'Расчет ФОТ'!C81</f>
        <v>0</v>
      </c>
      <c r="D104" s="255">
        <f>'Расчет ФОТ'!I81</f>
        <v>0</v>
      </c>
      <c r="E104" s="255">
        <f>'Расчет ФОТ'!J81</f>
        <v>0</v>
      </c>
      <c r="F104" s="255">
        <f>'Расчет ФОТ'!K81</f>
        <v>0</v>
      </c>
      <c r="G104" s="255">
        <f>'Расчет ФОТ'!L81</f>
        <v>0</v>
      </c>
      <c r="H104" s="255">
        <f>'Расчет ФОТ'!V81-'Расчет ФОТ'!N81</f>
        <v>0</v>
      </c>
      <c r="I104" s="258">
        <f>'Расчет ФОТ'!V81</f>
        <v>0</v>
      </c>
    </row>
    <row r="105" spans="2:9" x14ac:dyDescent="0.25">
      <c r="B105" s="178">
        <f>'Расчет ФОТ'!B82</f>
        <v>0</v>
      </c>
      <c r="C105" s="255">
        <f>'Расчет ФОТ'!C82</f>
        <v>0</v>
      </c>
      <c r="D105" s="255">
        <f>'Расчет ФОТ'!I82</f>
        <v>0</v>
      </c>
      <c r="E105" s="255">
        <f>'Расчет ФОТ'!J82</f>
        <v>0</v>
      </c>
      <c r="F105" s="255">
        <f>'Расчет ФОТ'!K82</f>
        <v>0</v>
      </c>
      <c r="G105" s="255">
        <f>'Расчет ФОТ'!L82</f>
        <v>0</v>
      </c>
      <c r="H105" s="255">
        <f>'Расчет ФОТ'!V82-'Расчет ФОТ'!N82</f>
        <v>0</v>
      </c>
      <c r="I105" s="258">
        <f>'Расчет ФОТ'!V82</f>
        <v>0</v>
      </c>
    </row>
    <row r="106" spans="2:9" x14ac:dyDescent="0.25">
      <c r="B106" s="178">
        <f>'Расчет ФОТ'!B83</f>
        <v>0</v>
      </c>
      <c r="C106" s="255">
        <f>'Расчет ФОТ'!C83</f>
        <v>0</v>
      </c>
      <c r="D106" s="255">
        <f>'Расчет ФОТ'!I83</f>
        <v>0</v>
      </c>
      <c r="E106" s="255">
        <f>'Расчет ФОТ'!J83</f>
        <v>0</v>
      </c>
      <c r="F106" s="255">
        <f>'Расчет ФОТ'!K83</f>
        <v>0</v>
      </c>
      <c r="G106" s="255">
        <f>'Расчет ФОТ'!L83</f>
        <v>0</v>
      </c>
      <c r="H106" s="255">
        <f>'Расчет ФОТ'!V83-'Расчет ФОТ'!N83</f>
        <v>0</v>
      </c>
      <c r="I106" s="258">
        <f>'Расчет ФОТ'!V83</f>
        <v>0</v>
      </c>
    </row>
    <row r="107" spans="2:9" x14ac:dyDescent="0.25">
      <c r="B107" s="178">
        <f>'Расчет ФОТ'!B84</f>
        <v>0</v>
      </c>
      <c r="C107" s="255">
        <f>'Расчет ФОТ'!C84</f>
        <v>0</v>
      </c>
      <c r="D107" s="255">
        <f>'Расчет ФОТ'!I84</f>
        <v>0</v>
      </c>
      <c r="E107" s="255">
        <f>'Расчет ФОТ'!J84</f>
        <v>0</v>
      </c>
      <c r="F107" s="255">
        <f>'Расчет ФОТ'!K84</f>
        <v>0</v>
      </c>
      <c r="G107" s="255">
        <f>'Расчет ФОТ'!L84</f>
        <v>0</v>
      </c>
      <c r="H107" s="255">
        <f>'Расчет ФОТ'!V84-'Расчет ФОТ'!N84</f>
        <v>0</v>
      </c>
      <c r="I107" s="258">
        <f>'Расчет ФОТ'!V84</f>
        <v>0</v>
      </c>
    </row>
    <row r="108" spans="2:9" x14ac:dyDescent="0.25">
      <c r="B108" s="178">
        <f>'Расчет ФОТ'!B85</f>
        <v>0</v>
      </c>
      <c r="C108" s="255">
        <f>'Расчет ФОТ'!C85</f>
        <v>0</v>
      </c>
      <c r="D108" s="255">
        <f>'Расчет ФОТ'!I85</f>
        <v>0</v>
      </c>
      <c r="E108" s="255">
        <f>'Расчет ФОТ'!J85</f>
        <v>0</v>
      </c>
      <c r="F108" s="255">
        <f>'Расчет ФОТ'!K85</f>
        <v>0</v>
      </c>
      <c r="G108" s="255">
        <f>'Расчет ФОТ'!L85</f>
        <v>0</v>
      </c>
      <c r="H108" s="255">
        <f>'Расчет ФОТ'!V85-'Расчет ФОТ'!N85</f>
        <v>0</v>
      </c>
      <c r="I108" s="258">
        <f>'Расчет ФОТ'!V85</f>
        <v>0</v>
      </c>
    </row>
    <row r="109" spans="2:9" x14ac:dyDescent="0.25">
      <c r="B109" s="178">
        <f>'Расчет ФОТ'!B86</f>
        <v>0</v>
      </c>
      <c r="C109" s="255">
        <f>'Расчет ФОТ'!C86</f>
        <v>0</v>
      </c>
      <c r="D109" s="255">
        <f>'Расчет ФОТ'!I86</f>
        <v>0</v>
      </c>
      <c r="E109" s="255">
        <f>'Расчет ФОТ'!J86</f>
        <v>0</v>
      </c>
      <c r="F109" s="255">
        <f>'Расчет ФОТ'!K86</f>
        <v>0</v>
      </c>
      <c r="G109" s="255">
        <f>'Расчет ФОТ'!L86</f>
        <v>0</v>
      </c>
      <c r="H109" s="255">
        <f>'Расчет ФОТ'!V86-'Расчет ФОТ'!N86</f>
        <v>0</v>
      </c>
      <c r="I109" s="258">
        <f>'Расчет ФОТ'!V86</f>
        <v>0</v>
      </c>
    </row>
    <row r="110" spans="2:9" x14ac:dyDescent="0.25">
      <c r="B110" s="178">
        <f>'Расчет ФОТ'!B87</f>
        <v>0</v>
      </c>
      <c r="C110" s="255">
        <f>'Расчет ФОТ'!C87</f>
        <v>0</v>
      </c>
      <c r="D110" s="255">
        <f>'Расчет ФОТ'!I87</f>
        <v>0</v>
      </c>
      <c r="E110" s="255">
        <f>'Расчет ФОТ'!J87</f>
        <v>0</v>
      </c>
      <c r="F110" s="255">
        <f>'Расчет ФОТ'!K87</f>
        <v>0</v>
      </c>
      <c r="G110" s="255">
        <f>'Расчет ФОТ'!L87</f>
        <v>0</v>
      </c>
      <c r="H110" s="255">
        <f>'Расчет ФОТ'!V87-'Расчет ФОТ'!N87</f>
        <v>0</v>
      </c>
      <c r="I110" s="258">
        <f>'Расчет ФОТ'!V87</f>
        <v>0</v>
      </c>
    </row>
    <row r="111" spans="2:9" x14ac:dyDescent="0.25">
      <c r="B111" s="178">
        <f>'Расчет ФОТ'!B88</f>
        <v>0</v>
      </c>
      <c r="C111" s="255">
        <f>'Расчет ФОТ'!C88</f>
        <v>0</v>
      </c>
      <c r="D111" s="255">
        <f>'Расчет ФОТ'!I88</f>
        <v>0</v>
      </c>
      <c r="E111" s="255">
        <f>'Расчет ФОТ'!J88</f>
        <v>0</v>
      </c>
      <c r="F111" s="255">
        <f>'Расчет ФОТ'!K88</f>
        <v>0</v>
      </c>
      <c r="G111" s="255">
        <f>'Расчет ФОТ'!L88</f>
        <v>0</v>
      </c>
      <c r="H111" s="255">
        <f>'Расчет ФОТ'!V88-'Расчет ФОТ'!N88</f>
        <v>0</v>
      </c>
      <c r="I111" s="258">
        <f>'Расчет ФОТ'!V88</f>
        <v>0</v>
      </c>
    </row>
    <row r="112" spans="2:9" x14ac:dyDescent="0.25">
      <c r="B112" s="178">
        <f>'Расчет ФОТ'!B89</f>
        <v>0</v>
      </c>
      <c r="C112" s="255">
        <f>'Расчет ФОТ'!C89</f>
        <v>0</v>
      </c>
      <c r="D112" s="255">
        <f>'Расчет ФОТ'!I89</f>
        <v>0</v>
      </c>
      <c r="E112" s="255">
        <f>'Расчет ФОТ'!J89</f>
        <v>0</v>
      </c>
      <c r="F112" s="255">
        <f>'Расчет ФОТ'!K89</f>
        <v>0</v>
      </c>
      <c r="G112" s="255">
        <f>'Расчет ФОТ'!L89</f>
        <v>0</v>
      </c>
      <c r="H112" s="255">
        <f>'Расчет ФОТ'!V89-'Расчет ФОТ'!N89</f>
        <v>0</v>
      </c>
      <c r="I112" s="258">
        <f>'Расчет ФОТ'!V89</f>
        <v>0</v>
      </c>
    </row>
    <row r="113" spans="2:9" x14ac:dyDescent="0.25">
      <c r="B113" s="178">
        <f>'Расчет ФОТ'!B90</f>
        <v>0</v>
      </c>
      <c r="C113" s="255">
        <f>'Расчет ФОТ'!C90</f>
        <v>0</v>
      </c>
      <c r="D113" s="255">
        <f>'Расчет ФОТ'!I90</f>
        <v>0</v>
      </c>
      <c r="E113" s="255">
        <f>'Расчет ФОТ'!J90</f>
        <v>0</v>
      </c>
      <c r="F113" s="255">
        <f>'Расчет ФОТ'!K90</f>
        <v>0</v>
      </c>
      <c r="G113" s="255">
        <f>'Расчет ФОТ'!L90</f>
        <v>0</v>
      </c>
      <c r="H113" s="255">
        <f>'Расчет ФОТ'!V90-'Расчет ФОТ'!N90</f>
        <v>0</v>
      </c>
      <c r="I113" s="258">
        <f>'Расчет ФОТ'!V90</f>
        <v>0</v>
      </c>
    </row>
    <row r="114" spans="2:9" x14ac:dyDescent="0.25">
      <c r="B114" s="178">
        <f>'Расчет ФОТ'!B91</f>
        <v>0</v>
      </c>
      <c r="C114" s="255">
        <f>'Расчет ФОТ'!C91</f>
        <v>0</v>
      </c>
      <c r="D114" s="255">
        <f>'Расчет ФОТ'!I91</f>
        <v>0</v>
      </c>
      <c r="E114" s="255">
        <f>'Расчет ФОТ'!J91</f>
        <v>0</v>
      </c>
      <c r="F114" s="255">
        <f>'Расчет ФОТ'!K91</f>
        <v>0</v>
      </c>
      <c r="G114" s="255">
        <f>'Расчет ФОТ'!L91</f>
        <v>0</v>
      </c>
      <c r="H114" s="255">
        <f>'Расчет ФОТ'!V91-'Расчет ФОТ'!N91</f>
        <v>0</v>
      </c>
      <c r="I114" s="258">
        <f>'Расчет ФОТ'!V91</f>
        <v>0</v>
      </c>
    </row>
    <row r="115" spans="2:9" x14ac:dyDescent="0.25">
      <c r="B115" s="178">
        <f>'Расчет ФОТ'!B92</f>
        <v>0</v>
      </c>
      <c r="C115" s="255">
        <f>'Расчет ФОТ'!C92</f>
        <v>0</v>
      </c>
      <c r="D115" s="255">
        <f>'Расчет ФОТ'!I92</f>
        <v>0</v>
      </c>
      <c r="E115" s="255">
        <f>'Расчет ФОТ'!J92</f>
        <v>0</v>
      </c>
      <c r="F115" s="255">
        <f>'Расчет ФОТ'!K92</f>
        <v>0</v>
      </c>
      <c r="G115" s="255">
        <f>'Расчет ФОТ'!L92</f>
        <v>0</v>
      </c>
      <c r="H115" s="255">
        <f>'Расчет ФОТ'!V92-'Расчет ФОТ'!N92</f>
        <v>0</v>
      </c>
      <c r="I115" s="258">
        <f>'Расчет ФОТ'!V92</f>
        <v>0</v>
      </c>
    </row>
    <row r="116" spans="2:9" x14ac:dyDescent="0.25">
      <c r="B116" s="178">
        <f>'Расчет ФОТ'!B93</f>
        <v>0</v>
      </c>
      <c r="C116" s="255">
        <f>'Расчет ФОТ'!C93</f>
        <v>0</v>
      </c>
      <c r="D116" s="255">
        <f>'Расчет ФОТ'!I93</f>
        <v>0</v>
      </c>
      <c r="E116" s="255">
        <f>'Расчет ФОТ'!J93</f>
        <v>0</v>
      </c>
      <c r="F116" s="255">
        <f>'Расчет ФОТ'!K93</f>
        <v>0</v>
      </c>
      <c r="G116" s="255">
        <f>'Расчет ФОТ'!L93</f>
        <v>0</v>
      </c>
      <c r="H116" s="255">
        <f>'Расчет ФОТ'!V93-'Расчет ФОТ'!N93</f>
        <v>0</v>
      </c>
      <c r="I116" s="258">
        <f>'Расчет ФОТ'!V93</f>
        <v>0</v>
      </c>
    </row>
    <row r="117" spans="2:9" x14ac:dyDescent="0.25">
      <c r="B117" s="178">
        <f>'Расчет ФОТ'!B94</f>
        <v>0</v>
      </c>
      <c r="C117" s="255">
        <f>'Расчет ФОТ'!C94</f>
        <v>0</v>
      </c>
      <c r="D117" s="255">
        <f>'Расчет ФОТ'!I94</f>
        <v>0</v>
      </c>
      <c r="E117" s="255">
        <f>'Расчет ФОТ'!J94</f>
        <v>0</v>
      </c>
      <c r="F117" s="255">
        <f>'Расчет ФОТ'!K94</f>
        <v>0</v>
      </c>
      <c r="G117" s="255">
        <f>'Расчет ФОТ'!L94</f>
        <v>0</v>
      </c>
      <c r="H117" s="255">
        <f>'Расчет ФОТ'!V94-'Расчет ФОТ'!N94</f>
        <v>0</v>
      </c>
      <c r="I117" s="258">
        <f>'Расчет ФОТ'!V94</f>
        <v>0</v>
      </c>
    </row>
    <row r="118" spans="2:9" x14ac:dyDescent="0.25">
      <c r="B118" s="178">
        <f>'Расчет ФОТ'!B95</f>
        <v>0</v>
      </c>
      <c r="C118" s="255">
        <f>'Расчет ФОТ'!C95</f>
        <v>0</v>
      </c>
      <c r="D118" s="255">
        <f>'Расчет ФОТ'!I95</f>
        <v>0</v>
      </c>
      <c r="E118" s="255">
        <f>'Расчет ФОТ'!J95</f>
        <v>0</v>
      </c>
      <c r="F118" s="255">
        <f>'Расчет ФОТ'!K95</f>
        <v>0</v>
      </c>
      <c r="G118" s="255">
        <f>'Расчет ФОТ'!L95</f>
        <v>0</v>
      </c>
      <c r="H118" s="255">
        <f>'Расчет ФОТ'!V95-'Расчет ФОТ'!N95</f>
        <v>0</v>
      </c>
      <c r="I118" s="258">
        <f>'Расчет ФОТ'!V95</f>
        <v>0</v>
      </c>
    </row>
    <row r="119" spans="2:9" x14ac:dyDescent="0.25">
      <c r="B119" s="178">
        <f>'Расчет ФОТ'!B96</f>
        <v>0</v>
      </c>
      <c r="C119" s="255">
        <f>'Расчет ФОТ'!C96</f>
        <v>0</v>
      </c>
      <c r="D119" s="255">
        <f>'Расчет ФОТ'!I96</f>
        <v>0</v>
      </c>
      <c r="E119" s="255">
        <f>'Расчет ФОТ'!J96</f>
        <v>0</v>
      </c>
      <c r="F119" s="255">
        <f>'Расчет ФОТ'!K96</f>
        <v>0</v>
      </c>
      <c r="G119" s="255">
        <f>'Расчет ФОТ'!L96</f>
        <v>0</v>
      </c>
      <c r="H119" s="255">
        <f>'Расчет ФОТ'!V96-'Расчет ФОТ'!N96</f>
        <v>0</v>
      </c>
      <c r="I119" s="258">
        <f>'Расчет ФОТ'!V96</f>
        <v>0</v>
      </c>
    </row>
    <row r="120" spans="2:9" x14ac:dyDescent="0.25">
      <c r="B120" s="178">
        <f>'Расчет ФОТ'!B97</f>
        <v>0</v>
      </c>
      <c r="C120" s="255">
        <f>'Расчет ФОТ'!C97</f>
        <v>0</v>
      </c>
      <c r="D120" s="255">
        <f>'Расчет ФОТ'!I97</f>
        <v>0</v>
      </c>
      <c r="E120" s="255">
        <f>'Расчет ФОТ'!J97</f>
        <v>0</v>
      </c>
      <c r="F120" s="255">
        <f>'Расчет ФОТ'!K97</f>
        <v>0</v>
      </c>
      <c r="G120" s="255">
        <f>'Расчет ФОТ'!L97</f>
        <v>0</v>
      </c>
      <c r="H120" s="255">
        <f>'Расчет ФОТ'!V97-'Расчет ФОТ'!N97</f>
        <v>0</v>
      </c>
      <c r="I120" s="258">
        <f>'Расчет ФОТ'!V97</f>
        <v>0</v>
      </c>
    </row>
    <row r="121" spans="2:9" x14ac:dyDescent="0.25">
      <c r="B121" s="178">
        <f>'Расчет ФОТ'!B98</f>
        <v>0</v>
      </c>
      <c r="C121" s="255">
        <f>'Расчет ФОТ'!C98</f>
        <v>0</v>
      </c>
      <c r="D121" s="255">
        <f>'Расчет ФОТ'!I98</f>
        <v>0</v>
      </c>
      <c r="E121" s="255">
        <f>'Расчет ФОТ'!J98</f>
        <v>0</v>
      </c>
      <c r="F121" s="255">
        <f>'Расчет ФОТ'!K98</f>
        <v>0</v>
      </c>
      <c r="G121" s="255">
        <f>'Расчет ФОТ'!L98</f>
        <v>0</v>
      </c>
      <c r="H121" s="255">
        <f>'Расчет ФОТ'!V98-'Расчет ФОТ'!N98</f>
        <v>0</v>
      </c>
      <c r="I121" s="258">
        <f>'Расчет ФОТ'!V98</f>
        <v>0</v>
      </c>
    </row>
    <row r="122" spans="2:9" x14ac:dyDescent="0.25">
      <c r="B122" s="178">
        <f>'Расчет ФОТ'!B99</f>
        <v>0</v>
      </c>
      <c r="C122" s="255">
        <f>'Расчет ФОТ'!C99</f>
        <v>0</v>
      </c>
      <c r="D122" s="255">
        <f>'Расчет ФОТ'!I99</f>
        <v>0</v>
      </c>
      <c r="E122" s="255">
        <f>'Расчет ФОТ'!J99</f>
        <v>0</v>
      </c>
      <c r="F122" s="255">
        <f>'Расчет ФОТ'!K99</f>
        <v>0</v>
      </c>
      <c r="G122" s="255">
        <f>'Расчет ФОТ'!L99</f>
        <v>0</v>
      </c>
      <c r="H122" s="255">
        <f>'Расчет ФОТ'!V99-'Расчет ФОТ'!N99</f>
        <v>0</v>
      </c>
      <c r="I122" s="258">
        <f>'Расчет ФОТ'!V99</f>
        <v>0</v>
      </c>
    </row>
    <row r="123" spans="2:9" x14ac:dyDescent="0.25">
      <c r="B123" s="178">
        <f>'Расчет ФОТ'!B100</f>
        <v>0</v>
      </c>
      <c r="C123" s="255">
        <f>'Расчет ФОТ'!C100</f>
        <v>0</v>
      </c>
      <c r="D123" s="255">
        <f>'Расчет ФОТ'!I100</f>
        <v>0</v>
      </c>
      <c r="E123" s="255">
        <f>'Расчет ФОТ'!J100</f>
        <v>0</v>
      </c>
      <c r="F123" s="255">
        <f>'Расчет ФОТ'!K100</f>
        <v>0</v>
      </c>
      <c r="G123" s="255">
        <f>'Расчет ФОТ'!L100</f>
        <v>0</v>
      </c>
      <c r="H123" s="255">
        <f>'Расчет ФОТ'!V100-'Расчет ФОТ'!N100</f>
        <v>0</v>
      </c>
      <c r="I123" s="258">
        <f>'Расчет ФОТ'!V100</f>
        <v>0</v>
      </c>
    </row>
    <row r="124" spans="2:9" x14ac:dyDescent="0.25">
      <c r="B124" s="178">
        <f>'Расчет ФОТ'!B101</f>
        <v>0</v>
      </c>
      <c r="C124" s="255">
        <f>'Расчет ФОТ'!C101</f>
        <v>0</v>
      </c>
      <c r="D124" s="255">
        <f>'Расчет ФОТ'!I101</f>
        <v>0</v>
      </c>
      <c r="E124" s="255">
        <f>'Расчет ФОТ'!J101</f>
        <v>0</v>
      </c>
      <c r="F124" s="255">
        <f>'Расчет ФОТ'!K101</f>
        <v>0</v>
      </c>
      <c r="G124" s="255">
        <f>'Расчет ФОТ'!L101</f>
        <v>0</v>
      </c>
      <c r="H124" s="255">
        <f>'Расчет ФОТ'!V101-'Расчет ФОТ'!N101</f>
        <v>0</v>
      </c>
      <c r="I124" s="258">
        <f>'Расчет ФОТ'!V101</f>
        <v>0</v>
      </c>
    </row>
    <row r="125" spans="2:9" x14ac:dyDescent="0.25">
      <c r="B125" s="178">
        <f>'Расчет ФОТ'!B102</f>
        <v>0</v>
      </c>
      <c r="C125" s="255">
        <f>'Расчет ФОТ'!C102</f>
        <v>0</v>
      </c>
      <c r="D125" s="255">
        <f>'Расчет ФОТ'!I102</f>
        <v>0</v>
      </c>
      <c r="E125" s="255">
        <f>'Расчет ФОТ'!J102</f>
        <v>0</v>
      </c>
      <c r="F125" s="255">
        <f>'Расчет ФОТ'!K102</f>
        <v>0</v>
      </c>
      <c r="G125" s="255">
        <f>'Расчет ФОТ'!L102</f>
        <v>0</v>
      </c>
      <c r="H125" s="255">
        <f>'Расчет ФОТ'!V102-'Расчет ФОТ'!N102</f>
        <v>0</v>
      </c>
      <c r="I125" s="258">
        <f>'Расчет ФОТ'!V102</f>
        <v>0</v>
      </c>
    </row>
    <row r="126" spans="2:9" x14ac:dyDescent="0.25">
      <c r="B126" s="178">
        <f>'Расчет ФОТ'!B103</f>
        <v>0</v>
      </c>
      <c r="C126" s="255">
        <f>'Расчет ФОТ'!C103</f>
        <v>0</v>
      </c>
      <c r="D126" s="255">
        <f>'Расчет ФОТ'!I103</f>
        <v>0</v>
      </c>
      <c r="E126" s="255">
        <f>'Расчет ФОТ'!J103</f>
        <v>0</v>
      </c>
      <c r="F126" s="255">
        <f>'Расчет ФОТ'!K103</f>
        <v>0</v>
      </c>
      <c r="G126" s="255">
        <f>'Расчет ФОТ'!L103</f>
        <v>0</v>
      </c>
      <c r="H126" s="255">
        <f>'Расчет ФОТ'!V103-'Расчет ФОТ'!N103</f>
        <v>0</v>
      </c>
      <c r="I126" s="258">
        <f>'Расчет ФОТ'!V103</f>
        <v>0</v>
      </c>
    </row>
    <row r="127" spans="2:9" x14ac:dyDescent="0.25">
      <c r="B127" s="178">
        <f>'Расчет ФОТ'!B104</f>
        <v>0</v>
      </c>
      <c r="C127" s="255">
        <f>'Расчет ФОТ'!C104</f>
        <v>0</v>
      </c>
      <c r="D127" s="255">
        <f>'Расчет ФОТ'!I104</f>
        <v>0</v>
      </c>
      <c r="E127" s="255">
        <f>'Расчет ФОТ'!J104</f>
        <v>0</v>
      </c>
      <c r="F127" s="255">
        <f>'Расчет ФОТ'!K104</f>
        <v>0</v>
      </c>
      <c r="G127" s="255">
        <f>'Расчет ФОТ'!L104</f>
        <v>0</v>
      </c>
      <c r="H127" s="255">
        <f>'Расчет ФОТ'!V104-'Расчет ФОТ'!N104</f>
        <v>0</v>
      </c>
      <c r="I127" s="258">
        <f>'Расчет ФОТ'!V104</f>
        <v>0</v>
      </c>
    </row>
    <row r="128" spans="2:9" x14ac:dyDescent="0.25">
      <c r="B128" s="178">
        <f>'Расчет ФОТ'!B105</f>
        <v>0</v>
      </c>
      <c r="C128" s="255">
        <f>'Расчет ФОТ'!C105</f>
        <v>0</v>
      </c>
      <c r="D128" s="255">
        <f>'Расчет ФОТ'!I105</f>
        <v>0</v>
      </c>
      <c r="E128" s="255">
        <f>'Расчет ФОТ'!J105</f>
        <v>0</v>
      </c>
      <c r="F128" s="255">
        <f>'Расчет ФОТ'!K105</f>
        <v>0</v>
      </c>
      <c r="G128" s="255">
        <f>'Расчет ФОТ'!L105</f>
        <v>0</v>
      </c>
      <c r="H128" s="255">
        <f>'Расчет ФОТ'!V105-'Расчет ФОТ'!N105</f>
        <v>0</v>
      </c>
      <c r="I128" s="258">
        <f>'Расчет ФОТ'!V105</f>
        <v>0</v>
      </c>
    </row>
    <row r="129" spans="2:9" x14ac:dyDescent="0.25">
      <c r="B129" s="178">
        <f>'Расчет ФОТ'!B106</f>
        <v>0</v>
      </c>
      <c r="C129" s="255">
        <f>'Расчет ФОТ'!C106</f>
        <v>0</v>
      </c>
      <c r="D129" s="255">
        <f>'Расчет ФОТ'!I106</f>
        <v>0</v>
      </c>
      <c r="E129" s="255">
        <f>'Расчет ФОТ'!J106</f>
        <v>0</v>
      </c>
      <c r="F129" s="255">
        <f>'Расчет ФОТ'!K106</f>
        <v>0</v>
      </c>
      <c r="G129" s="255">
        <f>'Расчет ФОТ'!L106</f>
        <v>0</v>
      </c>
      <c r="H129" s="255">
        <f>'Расчет ФОТ'!V106-'Расчет ФОТ'!N106</f>
        <v>0</v>
      </c>
      <c r="I129" s="258">
        <f>'Расчет ФОТ'!V106</f>
        <v>0</v>
      </c>
    </row>
    <row r="130" spans="2:9" x14ac:dyDescent="0.25">
      <c r="B130" s="178">
        <f>'Расчет ФОТ'!B107</f>
        <v>0</v>
      </c>
      <c r="C130" s="255">
        <f>'Расчет ФОТ'!C107</f>
        <v>0</v>
      </c>
      <c r="D130" s="255">
        <f>'Расчет ФОТ'!I107</f>
        <v>0</v>
      </c>
      <c r="E130" s="255">
        <f>'Расчет ФОТ'!J107</f>
        <v>0</v>
      </c>
      <c r="F130" s="255">
        <f>'Расчет ФОТ'!K107</f>
        <v>0</v>
      </c>
      <c r="G130" s="255">
        <f>'Расчет ФОТ'!L107</f>
        <v>0</v>
      </c>
      <c r="H130" s="255">
        <f>'Расчет ФОТ'!V107-'Расчет ФОТ'!N107</f>
        <v>0</v>
      </c>
      <c r="I130" s="258">
        <f>'Расчет ФОТ'!V107</f>
        <v>0</v>
      </c>
    </row>
    <row r="131" spans="2:9" x14ac:dyDescent="0.25">
      <c r="B131" s="178">
        <f>'Расчет ФОТ'!B108</f>
        <v>0</v>
      </c>
      <c r="C131" s="255">
        <f>'Расчет ФОТ'!C108</f>
        <v>0</v>
      </c>
      <c r="D131" s="255">
        <f>'Расчет ФОТ'!I108</f>
        <v>0</v>
      </c>
      <c r="E131" s="255">
        <f>'Расчет ФОТ'!J108</f>
        <v>0</v>
      </c>
      <c r="F131" s="255">
        <f>'Расчет ФОТ'!K108</f>
        <v>0</v>
      </c>
      <c r="G131" s="255">
        <f>'Расчет ФОТ'!L108</f>
        <v>0</v>
      </c>
      <c r="H131" s="255">
        <f>'Расчет ФОТ'!V108-'Расчет ФОТ'!N108</f>
        <v>0</v>
      </c>
      <c r="I131" s="258">
        <f>'Расчет ФОТ'!V108</f>
        <v>0</v>
      </c>
    </row>
    <row r="132" spans="2:9" x14ac:dyDescent="0.25">
      <c r="B132" s="178">
        <f>'Расчет ФОТ'!B109</f>
        <v>0</v>
      </c>
      <c r="C132" s="255">
        <f>'Расчет ФОТ'!C109</f>
        <v>0</v>
      </c>
      <c r="D132" s="255">
        <f>'Расчет ФОТ'!I109</f>
        <v>0</v>
      </c>
      <c r="E132" s="255">
        <f>'Расчет ФОТ'!J109</f>
        <v>0</v>
      </c>
      <c r="F132" s="255">
        <f>'Расчет ФОТ'!K109</f>
        <v>0</v>
      </c>
      <c r="G132" s="255">
        <f>'Расчет ФОТ'!L109</f>
        <v>0</v>
      </c>
      <c r="H132" s="255">
        <f>'Расчет ФОТ'!V109-'Расчет ФОТ'!N109</f>
        <v>0</v>
      </c>
      <c r="I132" s="258">
        <f>'Расчет ФОТ'!V109</f>
        <v>0</v>
      </c>
    </row>
    <row r="133" spans="2:9" x14ac:dyDescent="0.25">
      <c r="B133" s="178">
        <f>'Расчет ФОТ'!B110</f>
        <v>0</v>
      </c>
      <c r="C133" s="255">
        <f>'Расчет ФОТ'!C110</f>
        <v>0</v>
      </c>
      <c r="D133" s="255">
        <f>'Расчет ФОТ'!I110</f>
        <v>0</v>
      </c>
      <c r="E133" s="255">
        <f>'Расчет ФОТ'!J110</f>
        <v>0</v>
      </c>
      <c r="F133" s="255">
        <f>'Расчет ФОТ'!K110</f>
        <v>0</v>
      </c>
      <c r="G133" s="255">
        <f>'Расчет ФОТ'!L110</f>
        <v>0</v>
      </c>
      <c r="H133" s="255">
        <f>'Расчет ФОТ'!V110-'Расчет ФОТ'!N110</f>
        <v>0</v>
      </c>
      <c r="I133" s="258">
        <f>'Расчет ФОТ'!V110</f>
        <v>0</v>
      </c>
    </row>
    <row r="134" spans="2:9" x14ac:dyDescent="0.25">
      <c r="B134" s="178">
        <f>'Расчет ФОТ'!B111</f>
        <v>0</v>
      </c>
      <c r="C134" s="255">
        <f>'Расчет ФОТ'!C111</f>
        <v>0</v>
      </c>
      <c r="D134" s="255">
        <f>'Расчет ФОТ'!I111</f>
        <v>0</v>
      </c>
      <c r="E134" s="255">
        <f>'Расчет ФОТ'!J111</f>
        <v>0</v>
      </c>
      <c r="F134" s="255">
        <f>'Расчет ФОТ'!K111</f>
        <v>0</v>
      </c>
      <c r="G134" s="255">
        <f>'Расчет ФОТ'!L111</f>
        <v>0</v>
      </c>
      <c r="H134" s="255">
        <f>'Расчет ФОТ'!V111-'Расчет ФОТ'!N111</f>
        <v>0</v>
      </c>
      <c r="I134" s="258">
        <f>'Расчет ФОТ'!V111</f>
        <v>0</v>
      </c>
    </row>
    <row r="135" spans="2:9" x14ac:dyDescent="0.25">
      <c r="B135" s="178">
        <f>'Расчет ФОТ'!B112</f>
        <v>0</v>
      </c>
      <c r="C135" s="255">
        <f>'Расчет ФОТ'!C112</f>
        <v>0</v>
      </c>
      <c r="D135" s="255">
        <f>'Расчет ФОТ'!I112</f>
        <v>0</v>
      </c>
      <c r="E135" s="255">
        <f>'Расчет ФОТ'!J112</f>
        <v>0</v>
      </c>
      <c r="F135" s="255">
        <f>'Расчет ФОТ'!K112</f>
        <v>0</v>
      </c>
      <c r="G135" s="255">
        <f>'Расчет ФОТ'!L112</f>
        <v>0</v>
      </c>
      <c r="H135" s="255">
        <f>'Расчет ФОТ'!V112-'Расчет ФОТ'!N112</f>
        <v>0</v>
      </c>
      <c r="I135" s="258">
        <f>'Расчет ФОТ'!V112</f>
        <v>0</v>
      </c>
    </row>
    <row r="136" spans="2:9" x14ac:dyDescent="0.25">
      <c r="B136" s="178">
        <f>'Расчет ФОТ'!B113</f>
        <v>0</v>
      </c>
      <c r="C136" s="255">
        <f>'Расчет ФОТ'!C113</f>
        <v>0</v>
      </c>
      <c r="D136" s="255">
        <f>'Расчет ФОТ'!I113</f>
        <v>0</v>
      </c>
      <c r="E136" s="255">
        <f>'Расчет ФОТ'!J113</f>
        <v>0</v>
      </c>
      <c r="F136" s="255">
        <f>'Расчет ФОТ'!K113</f>
        <v>0</v>
      </c>
      <c r="G136" s="255">
        <f>'Расчет ФОТ'!L113</f>
        <v>0</v>
      </c>
      <c r="H136" s="255">
        <f>'Расчет ФОТ'!V113-'Расчет ФОТ'!N113</f>
        <v>0</v>
      </c>
      <c r="I136" s="258">
        <f>'Расчет ФОТ'!V113</f>
        <v>0</v>
      </c>
    </row>
    <row r="137" spans="2:9" x14ac:dyDescent="0.25">
      <c r="B137" s="178">
        <f>'Расчет ФОТ'!B114</f>
        <v>0</v>
      </c>
      <c r="C137" s="255">
        <f>'Расчет ФОТ'!C114</f>
        <v>0</v>
      </c>
      <c r="D137" s="255">
        <f>'Расчет ФОТ'!I114</f>
        <v>0</v>
      </c>
      <c r="E137" s="255">
        <f>'Расчет ФОТ'!J114</f>
        <v>0</v>
      </c>
      <c r="F137" s="255">
        <f>'Расчет ФОТ'!K114</f>
        <v>0</v>
      </c>
      <c r="G137" s="255">
        <f>'Расчет ФОТ'!L114</f>
        <v>0</v>
      </c>
      <c r="H137" s="255">
        <f>'Расчет ФОТ'!V114-'Расчет ФОТ'!N114</f>
        <v>0</v>
      </c>
      <c r="I137" s="258">
        <f>'Расчет ФОТ'!V114</f>
        <v>0</v>
      </c>
    </row>
    <row r="138" spans="2:9" x14ac:dyDescent="0.25">
      <c r="B138" s="178">
        <f>'Расчет ФОТ'!B115</f>
        <v>0</v>
      </c>
      <c r="C138" s="255">
        <f>'Расчет ФОТ'!C115</f>
        <v>0</v>
      </c>
      <c r="D138" s="255">
        <f>'Расчет ФОТ'!I115</f>
        <v>0</v>
      </c>
      <c r="E138" s="255">
        <f>'Расчет ФОТ'!J115</f>
        <v>0</v>
      </c>
      <c r="F138" s="255">
        <f>'Расчет ФОТ'!K115</f>
        <v>0</v>
      </c>
      <c r="G138" s="255">
        <f>'Расчет ФОТ'!L115</f>
        <v>0</v>
      </c>
      <c r="H138" s="255">
        <f>'Расчет ФОТ'!V115-'Расчет ФОТ'!N115</f>
        <v>0</v>
      </c>
      <c r="I138" s="258">
        <f>'Расчет ФОТ'!V115</f>
        <v>0</v>
      </c>
    </row>
    <row r="139" spans="2:9" x14ac:dyDescent="0.25">
      <c r="B139" s="178">
        <f>'Расчет ФОТ'!B116</f>
        <v>0</v>
      </c>
      <c r="C139" s="255">
        <f>'Расчет ФОТ'!C116</f>
        <v>0</v>
      </c>
      <c r="D139" s="255">
        <f>'Расчет ФОТ'!I116</f>
        <v>0</v>
      </c>
      <c r="E139" s="255">
        <f>'Расчет ФОТ'!J116</f>
        <v>0</v>
      </c>
      <c r="F139" s="255">
        <f>'Расчет ФОТ'!K116</f>
        <v>0</v>
      </c>
      <c r="G139" s="255">
        <f>'Расчет ФОТ'!L116</f>
        <v>0</v>
      </c>
      <c r="H139" s="255">
        <f>'Расчет ФОТ'!V116-'Расчет ФОТ'!N116</f>
        <v>0</v>
      </c>
      <c r="I139" s="258">
        <f>'Расчет ФОТ'!V116</f>
        <v>0</v>
      </c>
    </row>
    <row r="140" spans="2:9" x14ac:dyDescent="0.25">
      <c r="B140" s="178">
        <f>'Расчет ФОТ'!B117</f>
        <v>0</v>
      </c>
      <c r="C140" s="255">
        <f>'Расчет ФОТ'!C117</f>
        <v>0</v>
      </c>
      <c r="D140" s="255">
        <f>'Расчет ФОТ'!I117</f>
        <v>0</v>
      </c>
      <c r="E140" s="255">
        <f>'Расчет ФОТ'!J117</f>
        <v>0</v>
      </c>
      <c r="F140" s="255">
        <f>'Расчет ФОТ'!K117</f>
        <v>0</v>
      </c>
      <c r="G140" s="255">
        <f>'Расчет ФОТ'!L117</f>
        <v>0</v>
      </c>
      <c r="H140" s="255">
        <f>'Расчет ФОТ'!V117-'Расчет ФОТ'!N117</f>
        <v>0</v>
      </c>
      <c r="I140" s="258">
        <f>'Расчет ФОТ'!V117</f>
        <v>0</v>
      </c>
    </row>
    <row r="141" spans="2:9" x14ac:dyDescent="0.25">
      <c r="B141" s="178">
        <f>'Расчет ФОТ'!B118</f>
        <v>0</v>
      </c>
      <c r="C141" s="255">
        <f>'Расчет ФОТ'!C118</f>
        <v>0</v>
      </c>
      <c r="D141" s="255">
        <f>'Расчет ФОТ'!I118</f>
        <v>0</v>
      </c>
      <c r="E141" s="255">
        <f>'Расчет ФОТ'!J118</f>
        <v>0</v>
      </c>
      <c r="F141" s="255">
        <f>'Расчет ФОТ'!K118</f>
        <v>0</v>
      </c>
      <c r="G141" s="255">
        <f>'Расчет ФОТ'!L118</f>
        <v>0</v>
      </c>
      <c r="H141" s="255">
        <f>'Расчет ФОТ'!V118-'Расчет ФОТ'!N118</f>
        <v>0</v>
      </c>
      <c r="I141" s="258">
        <f>'Расчет ФОТ'!V118</f>
        <v>0</v>
      </c>
    </row>
    <row r="142" spans="2:9" x14ac:dyDescent="0.25">
      <c r="B142" s="178">
        <f>'Расчет ФОТ'!B119</f>
        <v>0</v>
      </c>
      <c r="C142" s="255">
        <f>'Расчет ФОТ'!C119</f>
        <v>0</v>
      </c>
      <c r="D142" s="255">
        <f>'Расчет ФОТ'!I119</f>
        <v>0</v>
      </c>
      <c r="E142" s="255">
        <f>'Расчет ФОТ'!J119</f>
        <v>0</v>
      </c>
      <c r="F142" s="255">
        <f>'Расчет ФОТ'!K119</f>
        <v>0</v>
      </c>
      <c r="G142" s="255">
        <f>'Расчет ФОТ'!L119</f>
        <v>0</v>
      </c>
      <c r="H142" s="255">
        <f>'Расчет ФОТ'!V119-'Расчет ФОТ'!N119</f>
        <v>0</v>
      </c>
      <c r="I142" s="258">
        <f>'Расчет ФОТ'!V119</f>
        <v>0</v>
      </c>
    </row>
    <row r="143" spans="2:9" x14ac:dyDescent="0.25">
      <c r="B143" s="178">
        <f>'Расчет ФОТ'!B120</f>
        <v>0</v>
      </c>
      <c r="C143" s="255">
        <f>'Расчет ФОТ'!C120</f>
        <v>0</v>
      </c>
      <c r="D143" s="255">
        <f>'Расчет ФОТ'!I120</f>
        <v>0</v>
      </c>
      <c r="E143" s="255">
        <f>'Расчет ФОТ'!J120</f>
        <v>0</v>
      </c>
      <c r="F143" s="255">
        <f>'Расчет ФОТ'!K120</f>
        <v>0</v>
      </c>
      <c r="G143" s="255">
        <f>'Расчет ФОТ'!L120</f>
        <v>0</v>
      </c>
      <c r="H143" s="255">
        <f>'Расчет ФОТ'!V120-'Расчет ФОТ'!N120</f>
        <v>0</v>
      </c>
      <c r="I143" s="258">
        <f>'Расчет ФОТ'!V120</f>
        <v>0</v>
      </c>
    </row>
    <row r="144" spans="2:9" x14ac:dyDescent="0.25">
      <c r="B144" s="178">
        <f>'Расчет ФОТ'!B121</f>
        <v>0</v>
      </c>
      <c r="C144" s="255">
        <f>'Расчет ФОТ'!C121</f>
        <v>0</v>
      </c>
      <c r="D144" s="255">
        <f>'Расчет ФОТ'!I121</f>
        <v>0</v>
      </c>
      <c r="E144" s="255">
        <f>'Расчет ФОТ'!J121</f>
        <v>0</v>
      </c>
      <c r="F144" s="255">
        <f>'Расчет ФОТ'!K121</f>
        <v>0</v>
      </c>
      <c r="G144" s="255">
        <f>'Расчет ФОТ'!L121</f>
        <v>0</v>
      </c>
      <c r="H144" s="255">
        <f>'Расчет ФОТ'!V121-'Расчет ФОТ'!N121</f>
        <v>0</v>
      </c>
      <c r="I144" s="258">
        <f>'Расчет ФОТ'!V121</f>
        <v>0</v>
      </c>
    </row>
    <row r="145" spans="2:9" x14ac:dyDescent="0.25">
      <c r="B145" s="178">
        <f>'Расчет ФОТ'!B122</f>
        <v>0</v>
      </c>
      <c r="C145" s="255">
        <f>'Расчет ФОТ'!C122</f>
        <v>0</v>
      </c>
      <c r="D145" s="255">
        <f>'Расчет ФОТ'!I122</f>
        <v>0</v>
      </c>
      <c r="E145" s="255">
        <f>'Расчет ФОТ'!J122</f>
        <v>0</v>
      </c>
      <c r="F145" s="255">
        <f>'Расчет ФОТ'!K122</f>
        <v>0</v>
      </c>
      <c r="G145" s="255">
        <f>'Расчет ФОТ'!L122</f>
        <v>0</v>
      </c>
      <c r="H145" s="255">
        <f>'Расчет ФОТ'!V122-'Расчет ФОТ'!N122</f>
        <v>0</v>
      </c>
      <c r="I145" s="258">
        <f>'Расчет ФОТ'!V122</f>
        <v>0</v>
      </c>
    </row>
    <row r="146" spans="2:9" x14ac:dyDescent="0.25">
      <c r="B146" s="178">
        <f>'Расчет ФОТ'!B123</f>
        <v>0</v>
      </c>
      <c r="C146" s="255">
        <f>'Расчет ФОТ'!C123</f>
        <v>0</v>
      </c>
      <c r="D146" s="255">
        <f>'Расчет ФОТ'!I123</f>
        <v>0</v>
      </c>
      <c r="E146" s="255">
        <f>'Расчет ФОТ'!J123</f>
        <v>0</v>
      </c>
      <c r="F146" s="255">
        <f>'Расчет ФОТ'!K123</f>
        <v>0</v>
      </c>
      <c r="G146" s="255">
        <f>'Расчет ФОТ'!L123</f>
        <v>0</v>
      </c>
      <c r="H146" s="255">
        <f>'Расчет ФОТ'!V123-'Расчет ФОТ'!N123</f>
        <v>0</v>
      </c>
      <c r="I146" s="258">
        <f>'Расчет ФОТ'!V123</f>
        <v>0</v>
      </c>
    </row>
    <row r="147" spans="2:9" x14ac:dyDescent="0.25">
      <c r="B147" s="178">
        <f>'Расчет ФОТ'!B124</f>
        <v>0</v>
      </c>
      <c r="C147" s="255">
        <f>'Расчет ФОТ'!C124</f>
        <v>0</v>
      </c>
      <c r="D147" s="255">
        <f>'Расчет ФОТ'!I124</f>
        <v>0</v>
      </c>
      <c r="E147" s="255">
        <f>'Расчет ФОТ'!J124</f>
        <v>0</v>
      </c>
      <c r="F147" s="255">
        <f>'Расчет ФОТ'!K124</f>
        <v>0</v>
      </c>
      <c r="G147" s="255">
        <f>'Расчет ФОТ'!L124</f>
        <v>0</v>
      </c>
      <c r="H147" s="255">
        <f>'Расчет ФОТ'!V124-'Расчет ФОТ'!N124</f>
        <v>0</v>
      </c>
      <c r="I147" s="258">
        <f>'Расчет ФОТ'!V124</f>
        <v>0</v>
      </c>
    </row>
    <row r="148" spans="2:9" x14ac:dyDescent="0.25">
      <c r="B148" s="178">
        <f>'Расчет ФОТ'!B125</f>
        <v>0</v>
      </c>
      <c r="C148" s="255">
        <f>'Расчет ФОТ'!C125</f>
        <v>0</v>
      </c>
      <c r="D148" s="255">
        <f>'Расчет ФОТ'!I125</f>
        <v>0</v>
      </c>
      <c r="E148" s="255">
        <f>'Расчет ФОТ'!J125</f>
        <v>0</v>
      </c>
      <c r="F148" s="255">
        <f>'Расчет ФОТ'!K125</f>
        <v>0</v>
      </c>
      <c r="G148" s="255">
        <f>'Расчет ФОТ'!L125</f>
        <v>0</v>
      </c>
      <c r="H148" s="255">
        <f>'Расчет ФОТ'!V125-'Расчет ФОТ'!N125</f>
        <v>0</v>
      </c>
      <c r="I148" s="258">
        <f>'Расчет ФОТ'!V125</f>
        <v>0</v>
      </c>
    </row>
    <row r="149" spans="2:9" x14ac:dyDescent="0.25">
      <c r="B149" s="178">
        <f>'Расчет ФОТ'!B126</f>
        <v>0</v>
      </c>
      <c r="C149" s="255">
        <f>'Расчет ФОТ'!C126</f>
        <v>0</v>
      </c>
      <c r="D149" s="255">
        <f>'Расчет ФОТ'!I126</f>
        <v>0</v>
      </c>
      <c r="E149" s="255">
        <f>'Расчет ФОТ'!J126</f>
        <v>0</v>
      </c>
      <c r="F149" s="255">
        <f>'Расчет ФОТ'!K126</f>
        <v>0</v>
      </c>
      <c r="G149" s="255">
        <f>'Расчет ФОТ'!L126</f>
        <v>0</v>
      </c>
      <c r="H149" s="255">
        <f>'Расчет ФОТ'!V126-'Расчет ФОТ'!N126</f>
        <v>0</v>
      </c>
      <c r="I149" s="258">
        <f>'Расчет ФОТ'!V126</f>
        <v>0</v>
      </c>
    </row>
    <row r="150" spans="2:9" x14ac:dyDescent="0.25">
      <c r="B150" s="178">
        <f>'Расчет ФОТ'!B127</f>
        <v>0</v>
      </c>
      <c r="C150" s="255">
        <f>'Расчет ФОТ'!C127</f>
        <v>0</v>
      </c>
      <c r="D150" s="255">
        <f>'Расчет ФОТ'!I127</f>
        <v>0</v>
      </c>
      <c r="E150" s="255">
        <f>'Расчет ФОТ'!J127</f>
        <v>0</v>
      </c>
      <c r="F150" s="255">
        <f>'Расчет ФОТ'!K127</f>
        <v>0</v>
      </c>
      <c r="G150" s="255">
        <f>'Расчет ФОТ'!L127</f>
        <v>0</v>
      </c>
      <c r="H150" s="255">
        <f>'Расчет ФОТ'!V127-'Расчет ФОТ'!N127</f>
        <v>0</v>
      </c>
      <c r="I150" s="258">
        <f>'Расчет ФОТ'!V127</f>
        <v>0</v>
      </c>
    </row>
    <row r="151" spans="2:9" x14ac:dyDescent="0.25">
      <c r="B151" s="178">
        <f>'Расчет ФОТ'!B128</f>
        <v>0</v>
      </c>
      <c r="C151" s="255">
        <f>'Расчет ФОТ'!C128</f>
        <v>0</v>
      </c>
      <c r="D151" s="255">
        <f>'Расчет ФОТ'!I128</f>
        <v>0</v>
      </c>
      <c r="E151" s="255">
        <f>'Расчет ФОТ'!J128</f>
        <v>0</v>
      </c>
      <c r="F151" s="255">
        <f>'Расчет ФОТ'!K128</f>
        <v>0</v>
      </c>
      <c r="G151" s="255">
        <f>'Расчет ФОТ'!L128</f>
        <v>0</v>
      </c>
      <c r="H151" s="255">
        <f>'Расчет ФОТ'!V128-'Расчет ФОТ'!N128</f>
        <v>0</v>
      </c>
      <c r="I151" s="258">
        <f>'Расчет ФОТ'!V128</f>
        <v>0</v>
      </c>
    </row>
    <row r="152" spans="2:9" x14ac:dyDescent="0.25">
      <c r="B152" s="178">
        <f>'Расчет ФОТ'!B129</f>
        <v>0</v>
      </c>
      <c r="C152" s="255">
        <f>'Расчет ФОТ'!C129</f>
        <v>0</v>
      </c>
      <c r="D152" s="255">
        <f>'Расчет ФОТ'!I129</f>
        <v>0</v>
      </c>
      <c r="E152" s="255">
        <f>'Расчет ФОТ'!J129</f>
        <v>0</v>
      </c>
      <c r="F152" s="255">
        <f>'Расчет ФОТ'!K129</f>
        <v>0</v>
      </c>
      <c r="G152" s="255">
        <f>'Расчет ФОТ'!L129</f>
        <v>0</v>
      </c>
      <c r="H152" s="255">
        <f>'Расчет ФОТ'!V129-'Расчет ФОТ'!N129</f>
        <v>0</v>
      </c>
      <c r="I152" s="258">
        <f>'Расчет ФОТ'!V129</f>
        <v>0</v>
      </c>
    </row>
    <row r="153" spans="2:9" x14ac:dyDescent="0.25">
      <c r="B153" s="178">
        <f>'Расчет ФОТ'!B130</f>
        <v>0</v>
      </c>
      <c r="C153" s="255">
        <f>'Расчет ФОТ'!C130</f>
        <v>0</v>
      </c>
      <c r="D153" s="255">
        <f>'Расчет ФОТ'!I130</f>
        <v>0</v>
      </c>
      <c r="E153" s="255">
        <f>'Расчет ФОТ'!J130</f>
        <v>0</v>
      </c>
      <c r="F153" s="255">
        <f>'Расчет ФОТ'!K130</f>
        <v>0</v>
      </c>
      <c r="G153" s="255">
        <f>'Расчет ФОТ'!L130</f>
        <v>0</v>
      </c>
      <c r="H153" s="255">
        <f>'Расчет ФОТ'!V130-'Расчет ФОТ'!N130</f>
        <v>0</v>
      </c>
      <c r="I153" s="258">
        <f>'Расчет ФОТ'!V130</f>
        <v>0</v>
      </c>
    </row>
    <row r="154" spans="2:9" x14ac:dyDescent="0.25">
      <c r="B154" s="178">
        <f>'Расчет ФОТ'!B131</f>
        <v>0</v>
      </c>
      <c r="C154" s="255">
        <f>'Расчет ФОТ'!C131</f>
        <v>0</v>
      </c>
      <c r="D154" s="255">
        <f>'Расчет ФОТ'!I131</f>
        <v>0</v>
      </c>
      <c r="E154" s="255">
        <f>'Расчет ФОТ'!J131</f>
        <v>0</v>
      </c>
      <c r="F154" s="255">
        <f>'Расчет ФОТ'!K131</f>
        <v>0</v>
      </c>
      <c r="G154" s="255">
        <f>'Расчет ФОТ'!L131</f>
        <v>0</v>
      </c>
      <c r="H154" s="255">
        <f>'Расчет ФОТ'!V131-'Расчет ФОТ'!N131</f>
        <v>0</v>
      </c>
      <c r="I154" s="258">
        <f>'Расчет ФОТ'!V131</f>
        <v>0</v>
      </c>
    </row>
    <row r="155" spans="2:9" x14ac:dyDescent="0.25">
      <c r="B155" s="178">
        <f>'Расчет ФОТ'!B132</f>
        <v>0</v>
      </c>
      <c r="C155" s="255">
        <f>'Расчет ФОТ'!C132</f>
        <v>0</v>
      </c>
      <c r="D155" s="255">
        <f>'Расчет ФОТ'!I132</f>
        <v>0</v>
      </c>
      <c r="E155" s="255">
        <f>'Расчет ФОТ'!J132</f>
        <v>0</v>
      </c>
      <c r="F155" s="255">
        <f>'Расчет ФОТ'!K132</f>
        <v>0</v>
      </c>
      <c r="G155" s="255">
        <f>'Расчет ФОТ'!L132</f>
        <v>0</v>
      </c>
      <c r="H155" s="255">
        <f>'Расчет ФОТ'!V132-'Расчет ФОТ'!N132</f>
        <v>0</v>
      </c>
      <c r="I155" s="258">
        <f>'Расчет ФОТ'!V132</f>
        <v>0</v>
      </c>
    </row>
    <row r="156" spans="2:9" x14ac:dyDescent="0.25">
      <c r="B156" s="178">
        <f>'Расчет ФОТ'!B133</f>
        <v>0</v>
      </c>
      <c r="C156" s="255">
        <f>'Расчет ФОТ'!C133</f>
        <v>0</v>
      </c>
      <c r="D156" s="255">
        <f>'Расчет ФОТ'!I133</f>
        <v>0</v>
      </c>
      <c r="E156" s="255">
        <f>'Расчет ФОТ'!J133</f>
        <v>0</v>
      </c>
      <c r="F156" s="255">
        <f>'Расчет ФОТ'!K133</f>
        <v>0</v>
      </c>
      <c r="G156" s="255">
        <f>'Расчет ФОТ'!L133</f>
        <v>0</v>
      </c>
      <c r="H156" s="255">
        <f>'Расчет ФОТ'!V133-'Расчет ФОТ'!N133</f>
        <v>0</v>
      </c>
      <c r="I156" s="258">
        <f>'Расчет ФОТ'!V133</f>
        <v>0</v>
      </c>
    </row>
    <row r="157" spans="2:9" x14ac:dyDescent="0.25">
      <c r="B157" s="178">
        <f>'Расчет ФОТ'!B134</f>
        <v>0</v>
      </c>
      <c r="C157" s="255">
        <f>'Расчет ФОТ'!C134</f>
        <v>0</v>
      </c>
      <c r="D157" s="255">
        <f>'Расчет ФОТ'!I134</f>
        <v>0</v>
      </c>
      <c r="E157" s="255">
        <f>'Расчет ФОТ'!J134</f>
        <v>0</v>
      </c>
      <c r="F157" s="255">
        <f>'Расчет ФОТ'!K134</f>
        <v>0</v>
      </c>
      <c r="G157" s="255">
        <f>'Расчет ФОТ'!L134</f>
        <v>0</v>
      </c>
      <c r="H157" s="255">
        <f>'Расчет ФОТ'!V134-'Расчет ФОТ'!N134</f>
        <v>0</v>
      </c>
      <c r="I157" s="258">
        <f>'Расчет ФОТ'!V134</f>
        <v>0</v>
      </c>
    </row>
    <row r="158" spans="2:9" x14ac:dyDescent="0.25">
      <c r="B158" s="178">
        <f>'Расчет ФОТ'!B135</f>
        <v>0</v>
      </c>
      <c r="C158" s="255">
        <f>'Расчет ФОТ'!C135</f>
        <v>0</v>
      </c>
      <c r="D158" s="255">
        <f>'Расчет ФОТ'!I135</f>
        <v>0</v>
      </c>
      <c r="E158" s="255">
        <f>'Расчет ФОТ'!J135</f>
        <v>0</v>
      </c>
      <c r="F158" s="255">
        <f>'Расчет ФОТ'!K135</f>
        <v>0</v>
      </c>
      <c r="G158" s="255">
        <f>'Расчет ФОТ'!L135</f>
        <v>0</v>
      </c>
      <c r="H158" s="255">
        <f>'Расчет ФОТ'!V135-'Расчет ФОТ'!N135</f>
        <v>0</v>
      </c>
      <c r="I158" s="258">
        <f>'Расчет ФОТ'!V135</f>
        <v>0</v>
      </c>
    </row>
    <row r="159" spans="2:9" x14ac:dyDescent="0.25">
      <c r="B159" s="178">
        <f>'Расчет ФОТ'!B136</f>
        <v>0</v>
      </c>
      <c r="C159" s="255">
        <f>'Расчет ФОТ'!C136</f>
        <v>0</v>
      </c>
      <c r="D159" s="255">
        <f>'Расчет ФОТ'!I136</f>
        <v>0</v>
      </c>
      <c r="E159" s="255">
        <f>'Расчет ФОТ'!J136</f>
        <v>0</v>
      </c>
      <c r="F159" s="255">
        <f>'Расчет ФОТ'!K136</f>
        <v>0</v>
      </c>
      <c r="G159" s="255">
        <f>'Расчет ФОТ'!L136</f>
        <v>0</v>
      </c>
      <c r="H159" s="255">
        <f>'Расчет ФОТ'!V136-'Расчет ФОТ'!N136</f>
        <v>0</v>
      </c>
      <c r="I159" s="258">
        <f>'Расчет ФОТ'!V136</f>
        <v>0</v>
      </c>
    </row>
    <row r="160" spans="2:9" x14ac:dyDescent="0.25">
      <c r="B160" s="178">
        <f>'Расчет ФОТ'!B137</f>
        <v>0</v>
      </c>
      <c r="C160" s="255">
        <f>'Расчет ФОТ'!C137</f>
        <v>0</v>
      </c>
      <c r="D160" s="255">
        <f>'Расчет ФОТ'!I137</f>
        <v>0</v>
      </c>
      <c r="E160" s="255">
        <f>'Расчет ФОТ'!J137</f>
        <v>0</v>
      </c>
      <c r="F160" s="255">
        <f>'Расчет ФОТ'!K137</f>
        <v>0</v>
      </c>
      <c r="G160" s="255">
        <f>'Расчет ФОТ'!L137</f>
        <v>0</v>
      </c>
      <c r="H160" s="255">
        <f>'Расчет ФОТ'!V137-'Расчет ФОТ'!N137</f>
        <v>0</v>
      </c>
      <c r="I160" s="258">
        <f>'Расчет ФОТ'!V137</f>
        <v>0</v>
      </c>
    </row>
    <row r="161" spans="2:9" x14ac:dyDescent="0.25">
      <c r="B161" s="178">
        <f>'Расчет ФОТ'!B138</f>
        <v>0</v>
      </c>
      <c r="C161" s="255">
        <f>'Расчет ФОТ'!C138</f>
        <v>0</v>
      </c>
      <c r="D161" s="255">
        <f>'Расчет ФОТ'!I138</f>
        <v>0</v>
      </c>
      <c r="E161" s="255">
        <f>'Расчет ФОТ'!J138</f>
        <v>0</v>
      </c>
      <c r="F161" s="255">
        <f>'Расчет ФОТ'!K138</f>
        <v>0</v>
      </c>
      <c r="G161" s="255">
        <f>'Расчет ФОТ'!L138</f>
        <v>0</v>
      </c>
      <c r="H161" s="255">
        <f>'Расчет ФОТ'!V138-'Расчет ФОТ'!N138</f>
        <v>0</v>
      </c>
      <c r="I161" s="258">
        <f>'Расчет ФОТ'!V138</f>
        <v>0</v>
      </c>
    </row>
    <row r="162" spans="2:9" x14ac:dyDescent="0.25">
      <c r="B162" s="178">
        <f>'Расчет ФОТ'!B139</f>
        <v>0</v>
      </c>
      <c r="C162" s="255">
        <f>'Расчет ФОТ'!C139</f>
        <v>0</v>
      </c>
      <c r="D162" s="255">
        <f>'Расчет ФОТ'!I139</f>
        <v>0</v>
      </c>
      <c r="E162" s="255">
        <f>'Расчет ФОТ'!J139</f>
        <v>0</v>
      </c>
      <c r="F162" s="255">
        <f>'Расчет ФОТ'!K139</f>
        <v>0</v>
      </c>
      <c r="G162" s="255">
        <f>'Расчет ФОТ'!L139</f>
        <v>0</v>
      </c>
      <c r="H162" s="255">
        <f>'Расчет ФОТ'!V139-'Расчет ФОТ'!N139</f>
        <v>0</v>
      </c>
      <c r="I162" s="258">
        <f>'Расчет ФОТ'!V139</f>
        <v>0</v>
      </c>
    </row>
    <row r="163" spans="2:9" x14ac:dyDescent="0.25">
      <c r="B163" s="178">
        <f>'Расчет ФОТ'!B140</f>
        <v>0</v>
      </c>
      <c r="C163" s="255">
        <f>'Расчет ФОТ'!C140</f>
        <v>0</v>
      </c>
      <c r="D163" s="255">
        <f>'Расчет ФОТ'!I140</f>
        <v>0</v>
      </c>
      <c r="E163" s="255">
        <f>'Расчет ФОТ'!J140</f>
        <v>0</v>
      </c>
      <c r="F163" s="255">
        <f>'Расчет ФОТ'!K140</f>
        <v>0</v>
      </c>
      <c r="G163" s="255">
        <f>'Расчет ФОТ'!L140</f>
        <v>0</v>
      </c>
      <c r="H163" s="255">
        <f>'Расчет ФОТ'!V140-'Расчет ФОТ'!N140</f>
        <v>0</v>
      </c>
      <c r="I163" s="258">
        <f>'Расчет ФОТ'!V140</f>
        <v>0</v>
      </c>
    </row>
    <row r="164" spans="2:9" x14ac:dyDescent="0.25">
      <c r="B164" s="178">
        <f>'Расчет ФОТ'!B141</f>
        <v>0</v>
      </c>
      <c r="C164" s="255">
        <f>'Расчет ФОТ'!C141</f>
        <v>0</v>
      </c>
      <c r="D164" s="255">
        <f>'Расчет ФОТ'!I141</f>
        <v>0</v>
      </c>
      <c r="E164" s="255">
        <f>'Расчет ФОТ'!J141</f>
        <v>0</v>
      </c>
      <c r="F164" s="255">
        <f>'Расчет ФОТ'!K141</f>
        <v>0</v>
      </c>
      <c r="G164" s="255">
        <f>'Расчет ФОТ'!L141</f>
        <v>0</v>
      </c>
      <c r="H164" s="255">
        <f>'Расчет ФОТ'!V141-'Расчет ФОТ'!N141</f>
        <v>0</v>
      </c>
      <c r="I164" s="258">
        <f>'Расчет ФОТ'!V141</f>
        <v>0</v>
      </c>
    </row>
    <row r="165" spans="2:9" x14ac:dyDescent="0.25">
      <c r="B165" s="178">
        <f>'Расчет ФОТ'!B142</f>
        <v>0</v>
      </c>
      <c r="C165" s="255">
        <f>'Расчет ФОТ'!C142</f>
        <v>0</v>
      </c>
      <c r="D165" s="255">
        <f>'Расчет ФОТ'!I142</f>
        <v>0</v>
      </c>
      <c r="E165" s="255">
        <f>'Расчет ФОТ'!J142</f>
        <v>0</v>
      </c>
      <c r="F165" s="255">
        <f>'Расчет ФОТ'!K142</f>
        <v>0</v>
      </c>
      <c r="G165" s="255">
        <f>'Расчет ФОТ'!L142</f>
        <v>0</v>
      </c>
      <c r="H165" s="255">
        <f>'Расчет ФОТ'!V142-'Расчет ФОТ'!N142</f>
        <v>0</v>
      </c>
      <c r="I165" s="258">
        <f>'Расчет ФОТ'!V142</f>
        <v>0</v>
      </c>
    </row>
    <row r="166" spans="2:9" x14ac:dyDescent="0.25">
      <c r="B166" s="178">
        <f>'Расчет ФОТ'!B143</f>
        <v>0</v>
      </c>
      <c r="C166" s="255">
        <f>'Расчет ФОТ'!C143</f>
        <v>0</v>
      </c>
      <c r="D166" s="255">
        <f>'Расчет ФОТ'!I143</f>
        <v>0</v>
      </c>
      <c r="E166" s="255">
        <f>'Расчет ФОТ'!J143</f>
        <v>0</v>
      </c>
      <c r="F166" s="255">
        <f>'Расчет ФОТ'!K143</f>
        <v>0</v>
      </c>
      <c r="G166" s="255">
        <f>'Расчет ФОТ'!L143</f>
        <v>0</v>
      </c>
      <c r="H166" s="255">
        <f>'Расчет ФОТ'!V143-'Расчет ФОТ'!N143</f>
        <v>0</v>
      </c>
      <c r="I166" s="258">
        <f>'Расчет ФОТ'!V143</f>
        <v>0</v>
      </c>
    </row>
    <row r="167" spans="2:9" x14ac:dyDescent="0.25">
      <c r="B167" s="178">
        <f>'Расчет ФОТ'!B144</f>
        <v>0</v>
      </c>
      <c r="C167" s="255">
        <f>'Расчет ФОТ'!C144</f>
        <v>0</v>
      </c>
      <c r="D167" s="255">
        <f>'Расчет ФОТ'!I144</f>
        <v>0</v>
      </c>
      <c r="E167" s="255">
        <f>'Расчет ФОТ'!J144</f>
        <v>0</v>
      </c>
      <c r="F167" s="255">
        <f>'Расчет ФОТ'!K144</f>
        <v>0</v>
      </c>
      <c r="G167" s="255">
        <f>'Расчет ФОТ'!L144</f>
        <v>0</v>
      </c>
      <c r="H167" s="255">
        <f>'Расчет ФОТ'!V144-'Расчет ФОТ'!N144</f>
        <v>0</v>
      </c>
      <c r="I167" s="258">
        <f>'Расчет ФОТ'!V144</f>
        <v>0</v>
      </c>
    </row>
    <row r="168" spans="2:9" x14ac:dyDescent="0.25">
      <c r="B168" s="178">
        <f>'Расчет ФОТ'!B145</f>
        <v>0</v>
      </c>
      <c r="C168" s="255">
        <f>'Расчет ФОТ'!C145</f>
        <v>0</v>
      </c>
      <c r="D168" s="255">
        <f>'Расчет ФОТ'!I145</f>
        <v>0</v>
      </c>
      <c r="E168" s="255">
        <f>'Расчет ФОТ'!J145</f>
        <v>0</v>
      </c>
      <c r="F168" s="255">
        <f>'Расчет ФОТ'!K145</f>
        <v>0</v>
      </c>
      <c r="G168" s="255">
        <f>'Расчет ФОТ'!L145</f>
        <v>0</v>
      </c>
      <c r="H168" s="255">
        <f>'Расчет ФОТ'!V145-'Расчет ФОТ'!N145</f>
        <v>0</v>
      </c>
      <c r="I168" s="258">
        <f>'Расчет ФОТ'!V145</f>
        <v>0</v>
      </c>
    </row>
    <row r="169" spans="2:9" x14ac:dyDescent="0.25">
      <c r="B169" s="178">
        <f>'Расчет ФОТ'!B146</f>
        <v>0</v>
      </c>
      <c r="C169" s="255">
        <f>'Расчет ФОТ'!C146</f>
        <v>0</v>
      </c>
      <c r="D169" s="255">
        <f>'Расчет ФОТ'!I146</f>
        <v>0</v>
      </c>
      <c r="E169" s="255">
        <f>'Расчет ФОТ'!J146</f>
        <v>0</v>
      </c>
      <c r="F169" s="255">
        <f>'Расчет ФОТ'!K146</f>
        <v>0</v>
      </c>
      <c r="G169" s="255">
        <f>'Расчет ФОТ'!L146</f>
        <v>0</v>
      </c>
      <c r="H169" s="255">
        <f>'Расчет ФОТ'!V146-'Расчет ФОТ'!N146</f>
        <v>0</v>
      </c>
      <c r="I169" s="258">
        <f>'Расчет ФОТ'!V146</f>
        <v>0</v>
      </c>
    </row>
    <row r="170" spans="2:9" x14ac:dyDescent="0.25">
      <c r="B170" s="178">
        <f>'Расчет ФОТ'!B147</f>
        <v>0</v>
      </c>
      <c r="C170" s="255">
        <f>'Расчет ФОТ'!C147</f>
        <v>0</v>
      </c>
      <c r="D170" s="255">
        <f>'Расчет ФОТ'!I147</f>
        <v>0</v>
      </c>
      <c r="E170" s="255">
        <f>'Расчет ФОТ'!J147</f>
        <v>0</v>
      </c>
      <c r="F170" s="255">
        <f>'Расчет ФОТ'!K147</f>
        <v>0</v>
      </c>
      <c r="G170" s="255">
        <f>'Расчет ФОТ'!L147</f>
        <v>0</v>
      </c>
      <c r="H170" s="255">
        <f>'Расчет ФОТ'!V147-'Расчет ФОТ'!N147</f>
        <v>0</v>
      </c>
      <c r="I170" s="258">
        <f>'Расчет ФОТ'!V147</f>
        <v>0</v>
      </c>
    </row>
    <row r="171" spans="2:9" x14ac:dyDescent="0.25">
      <c r="B171" s="178">
        <f>'Расчет ФОТ'!B148</f>
        <v>0</v>
      </c>
      <c r="C171" s="255">
        <f>'Расчет ФОТ'!C148</f>
        <v>0</v>
      </c>
      <c r="D171" s="255">
        <f>'Расчет ФОТ'!I148</f>
        <v>0</v>
      </c>
      <c r="E171" s="255">
        <f>'Расчет ФОТ'!J148</f>
        <v>0</v>
      </c>
      <c r="F171" s="255">
        <f>'Расчет ФОТ'!K148</f>
        <v>0</v>
      </c>
      <c r="G171" s="255">
        <f>'Расчет ФОТ'!L148</f>
        <v>0</v>
      </c>
      <c r="H171" s="255">
        <f>'Расчет ФОТ'!V148-'Расчет ФОТ'!N148</f>
        <v>0</v>
      </c>
      <c r="I171" s="258">
        <f>'Расчет ФОТ'!V148</f>
        <v>0</v>
      </c>
    </row>
    <row r="172" spans="2:9" x14ac:dyDescent="0.25">
      <c r="B172" s="178">
        <f>'Расчет ФОТ'!B149</f>
        <v>0</v>
      </c>
      <c r="C172" s="255">
        <f>'Расчет ФОТ'!C149</f>
        <v>0</v>
      </c>
      <c r="D172" s="255">
        <f>'Расчет ФОТ'!I149</f>
        <v>0</v>
      </c>
      <c r="E172" s="255">
        <f>'Расчет ФОТ'!J149</f>
        <v>0</v>
      </c>
      <c r="F172" s="255">
        <f>'Расчет ФОТ'!K149</f>
        <v>0</v>
      </c>
      <c r="G172" s="255">
        <f>'Расчет ФОТ'!L149</f>
        <v>0</v>
      </c>
      <c r="H172" s="255">
        <f>'Расчет ФОТ'!V149-'Расчет ФОТ'!N149</f>
        <v>0</v>
      </c>
      <c r="I172" s="258">
        <f>'Расчет ФОТ'!V149</f>
        <v>0</v>
      </c>
    </row>
    <row r="173" spans="2:9" x14ac:dyDescent="0.25">
      <c r="B173" s="178">
        <f>'Расчет ФОТ'!B150</f>
        <v>0</v>
      </c>
      <c r="C173" s="255">
        <f>'Расчет ФОТ'!C150</f>
        <v>0</v>
      </c>
      <c r="D173" s="255">
        <f>'Расчет ФОТ'!I150</f>
        <v>0</v>
      </c>
      <c r="E173" s="255">
        <f>'Расчет ФОТ'!J150</f>
        <v>0</v>
      </c>
      <c r="F173" s="255">
        <f>'Расчет ФОТ'!K150</f>
        <v>0</v>
      </c>
      <c r="G173" s="255">
        <f>'Расчет ФОТ'!L150</f>
        <v>0</v>
      </c>
      <c r="H173" s="255">
        <f>'Расчет ФОТ'!V150-'Расчет ФОТ'!N150</f>
        <v>0</v>
      </c>
      <c r="I173" s="258">
        <f>'Расчет ФОТ'!V150</f>
        <v>0</v>
      </c>
    </row>
    <row r="174" spans="2:9" x14ac:dyDescent="0.25">
      <c r="B174" s="178">
        <f>'Расчет ФОТ'!B151</f>
        <v>0</v>
      </c>
      <c r="C174" s="255">
        <f>'Расчет ФОТ'!C151</f>
        <v>0</v>
      </c>
      <c r="D174" s="255">
        <f>'Расчет ФОТ'!I151</f>
        <v>0</v>
      </c>
      <c r="E174" s="255">
        <f>'Расчет ФОТ'!J151</f>
        <v>0</v>
      </c>
      <c r="F174" s="255">
        <f>'Расчет ФОТ'!K151</f>
        <v>0</v>
      </c>
      <c r="G174" s="255">
        <f>'Расчет ФОТ'!L151</f>
        <v>0</v>
      </c>
      <c r="H174" s="255">
        <f>'Расчет ФОТ'!V151-'Расчет ФОТ'!N151</f>
        <v>0</v>
      </c>
      <c r="I174" s="258">
        <f>'Расчет ФОТ'!V151</f>
        <v>0</v>
      </c>
    </row>
    <row r="175" spans="2:9" x14ac:dyDescent="0.25">
      <c r="B175" s="178">
        <f>'Расчет ФОТ'!B152</f>
        <v>0</v>
      </c>
      <c r="C175" s="255">
        <f>'Расчет ФОТ'!C152</f>
        <v>0</v>
      </c>
      <c r="D175" s="255">
        <f>'Расчет ФОТ'!I152</f>
        <v>0</v>
      </c>
      <c r="E175" s="255">
        <f>'Расчет ФОТ'!J152</f>
        <v>0</v>
      </c>
      <c r="F175" s="255">
        <f>'Расчет ФОТ'!K152</f>
        <v>0</v>
      </c>
      <c r="G175" s="255">
        <f>'Расчет ФОТ'!L152</f>
        <v>0</v>
      </c>
      <c r="H175" s="255">
        <f>'Расчет ФОТ'!V152-'Расчет ФОТ'!N152</f>
        <v>0</v>
      </c>
      <c r="I175" s="258">
        <f>'Расчет ФОТ'!V152</f>
        <v>0</v>
      </c>
    </row>
    <row r="176" spans="2:9" x14ac:dyDescent="0.25">
      <c r="B176" s="178">
        <f>'Расчет ФОТ'!B153</f>
        <v>0</v>
      </c>
      <c r="C176" s="255">
        <f>'Расчет ФОТ'!C153</f>
        <v>0</v>
      </c>
      <c r="D176" s="255">
        <f>'Расчет ФОТ'!I153</f>
        <v>0</v>
      </c>
      <c r="E176" s="255">
        <f>'Расчет ФОТ'!J153</f>
        <v>0</v>
      </c>
      <c r="F176" s="255">
        <f>'Расчет ФОТ'!K153</f>
        <v>0</v>
      </c>
      <c r="G176" s="255">
        <f>'Расчет ФОТ'!L153</f>
        <v>0</v>
      </c>
      <c r="H176" s="255">
        <f>'Расчет ФОТ'!V153-'Расчет ФОТ'!N153</f>
        <v>0</v>
      </c>
      <c r="I176" s="258">
        <f>'Расчет ФОТ'!V153</f>
        <v>0</v>
      </c>
    </row>
    <row r="177" spans="2:9" x14ac:dyDescent="0.25">
      <c r="B177" s="178">
        <f>'Расчет ФОТ'!B154</f>
        <v>0</v>
      </c>
      <c r="C177" s="255">
        <f>'Расчет ФОТ'!C154</f>
        <v>0</v>
      </c>
      <c r="D177" s="255">
        <f>'Расчет ФОТ'!I154</f>
        <v>0</v>
      </c>
      <c r="E177" s="255">
        <f>'Расчет ФОТ'!J154</f>
        <v>0</v>
      </c>
      <c r="F177" s="255">
        <f>'Расчет ФОТ'!K154</f>
        <v>0</v>
      </c>
      <c r="G177" s="255">
        <f>'Расчет ФОТ'!L154</f>
        <v>0</v>
      </c>
      <c r="H177" s="255">
        <f>'Расчет ФОТ'!V154-'Расчет ФОТ'!N154</f>
        <v>0</v>
      </c>
      <c r="I177" s="258">
        <f>'Расчет ФОТ'!V154</f>
        <v>0</v>
      </c>
    </row>
    <row r="178" spans="2:9" x14ac:dyDescent="0.25">
      <c r="B178" s="178">
        <f>'Расчет ФОТ'!B155</f>
        <v>0</v>
      </c>
      <c r="C178" s="255">
        <f>'Расчет ФОТ'!C155</f>
        <v>0</v>
      </c>
      <c r="D178" s="255">
        <f>'Расчет ФОТ'!I155</f>
        <v>0</v>
      </c>
      <c r="E178" s="255">
        <f>'Расчет ФОТ'!J155</f>
        <v>0</v>
      </c>
      <c r="F178" s="255">
        <f>'Расчет ФОТ'!K155</f>
        <v>0</v>
      </c>
      <c r="G178" s="255">
        <f>'Расчет ФОТ'!L155</f>
        <v>0</v>
      </c>
      <c r="H178" s="255">
        <f>'Расчет ФОТ'!V155-'Расчет ФОТ'!N155</f>
        <v>0</v>
      </c>
      <c r="I178" s="258">
        <f>'Расчет ФОТ'!V155</f>
        <v>0</v>
      </c>
    </row>
    <row r="179" spans="2:9" x14ac:dyDescent="0.25">
      <c r="B179" s="178">
        <f>'Расчет ФОТ'!B156</f>
        <v>0</v>
      </c>
      <c r="C179" s="255">
        <f>'Расчет ФОТ'!C156</f>
        <v>0</v>
      </c>
      <c r="D179" s="255">
        <f>'Расчет ФОТ'!I156</f>
        <v>0</v>
      </c>
      <c r="E179" s="255">
        <f>'Расчет ФОТ'!J156</f>
        <v>0</v>
      </c>
      <c r="F179" s="255">
        <f>'Расчет ФОТ'!K156</f>
        <v>0</v>
      </c>
      <c r="G179" s="255">
        <f>'Расчет ФОТ'!L156</f>
        <v>0</v>
      </c>
      <c r="H179" s="255">
        <f>'Расчет ФОТ'!V156-'Расчет ФОТ'!N156</f>
        <v>0</v>
      </c>
      <c r="I179" s="258">
        <f>'Расчет ФОТ'!V156</f>
        <v>0</v>
      </c>
    </row>
    <row r="180" spans="2:9" x14ac:dyDescent="0.25">
      <c r="B180" s="178">
        <f>'Расчет ФОТ'!B157</f>
        <v>0</v>
      </c>
      <c r="C180" s="255">
        <f>'Расчет ФОТ'!C157</f>
        <v>0</v>
      </c>
      <c r="D180" s="255">
        <f>'Расчет ФОТ'!I157</f>
        <v>0</v>
      </c>
      <c r="E180" s="255">
        <f>'Расчет ФОТ'!J157</f>
        <v>0</v>
      </c>
      <c r="F180" s="255">
        <f>'Расчет ФОТ'!K157</f>
        <v>0</v>
      </c>
      <c r="G180" s="255">
        <f>'Расчет ФОТ'!L157</f>
        <v>0</v>
      </c>
      <c r="H180" s="255">
        <f>'Расчет ФОТ'!V157-'Расчет ФОТ'!N157</f>
        <v>0</v>
      </c>
      <c r="I180" s="258">
        <f>'Расчет ФОТ'!V157</f>
        <v>0</v>
      </c>
    </row>
    <row r="181" spans="2:9" x14ac:dyDescent="0.25">
      <c r="B181" s="178">
        <f>'Расчет ФОТ'!B158</f>
        <v>0</v>
      </c>
      <c r="C181" s="255">
        <f>'Расчет ФОТ'!C158</f>
        <v>0</v>
      </c>
      <c r="D181" s="255">
        <f>'Расчет ФОТ'!I158</f>
        <v>0</v>
      </c>
      <c r="E181" s="255">
        <f>'Расчет ФОТ'!J158</f>
        <v>0</v>
      </c>
      <c r="F181" s="255">
        <f>'Расчет ФОТ'!K158</f>
        <v>0</v>
      </c>
      <c r="G181" s="255">
        <f>'Расчет ФОТ'!L158</f>
        <v>0</v>
      </c>
      <c r="H181" s="255">
        <f>'Расчет ФОТ'!V158-'Расчет ФОТ'!N158</f>
        <v>0</v>
      </c>
      <c r="I181" s="258">
        <f>'Расчет ФОТ'!V158</f>
        <v>0</v>
      </c>
    </row>
    <row r="182" spans="2:9" x14ac:dyDescent="0.25">
      <c r="B182" s="178">
        <f>'Расчет ФОТ'!B159</f>
        <v>0</v>
      </c>
      <c r="C182" s="255">
        <f>'Расчет ФОТ'!C159</f>
        <v>0</v>
      </c>
      <c r="D182" s="255">
        <f>'Расчет ФОТ'!I159</f>
        <v>0</v>
      </c>
      <c r="E182" s="255">
        <f>'Расчет ФОТ'!J159</f>
        <v>0</v>
      </c>
      <c r="F182" s="255">
        <f>'Расчет ФОТ'!K159</f>
        <v>0</v>
      </c>
      <c r="G182" s="255">
        <f>'Расчет ФОТ'!L159</f>
        <v>0</v>
      </c>
      <c r="H182" s="255">
        <f>'Расчет ФОТ'!V159-'Расчет ФОТ'!N159</f>
        <v>0</v>
      </c>
      <c r="I182" s="258">
        <f>'Расчет ФОТ'!V159</f>
        <v>0</v>
      </c>
    </row>
    <row r="183" spans="2:9" x14ac:dyDescent="0.25">
      <c r="B183" s="178">
        <f>'Расчет ФОТ'!B160</f>
        <v>0</v>
      </c>
      <c r="C183" s="255">
        <f>'Расчет ФОТ'!C160</f>
        <v>0</v>
      </c>
      <c r="D183" s="255">
        <f>'Расчет ФОТ'!I160</f>
        <v>0</v>
      </c>
      <c r="E183" s="255">
        <f>'Расчет ФОТ'!J160</f>
        <v>0</v>
      </c>
      <c r="F183" s="255">
        <f>'Расчет ФОТ'!K160</f>
        <v>0</v>
      </c>
      <c r="G183" s="255">
        <f>'Расчет ФОТ'!L160</f>
        <v>0</v>
      </c>
      <c r="H183" s="255">
        <f>'Расчет ФОТ'!V160-'Расчет ФОТ'!N160</f>
        <v>0</v>
      </c>
      <c r="I183" s="258">
        <f>'Расчет ФОТ'!V160</f>
        <v>0</v>
      </c>
    </row>
    <row r="184" spans="2:9" x14ac:dyDescent="0.25">
      <c r="B184" s="178">
        <f>'Расчет ФОТ'!B161</f>
        <v>0</v>
      </c>
      <c r="C184" s="255">
        <f>'Расчет ФОТ'!C161</f>
        <v>0</v>
      </c>
      <c r="D184" s="255">
        <f>'Расчет ФОТ'!I161</f>
        <v>0</v>
      </c>
      <c r="E184" s="255">
        <f>'Расчет ФОТ'!J161</f>
        <v>0</v>
      </c>
      <c r="F184" s="255">
        <f>'Расчет ФОТ'!K161</f>
        <v>0</v>
      </c>
      <c r="G184" s="255">
        <f>'Расчет ФОТ'!L161</f>
        <v>0</v>
      </c>
      <c r="H184" s="255">
        <f>'Расчет ФОТ'!V161-'Расчет ФОТ'!N161</f>
        <v>0</v>
      </c>
      <c r="I184" s="258">
        <f>'Расчет ФОТ'!V161</f>
        <v>0</v>
      </c>
    </row>
    <row r="185" spans="2:9" x14ac:dyDescent="0.25">
      <c r="B185" s="178">
        <f>'Расчет ФОТ'!B162</f>
        <v>0</v>
      </c>
      <c r="C185" s="255">
        <f>'Расчет ФОТ'!C162</f>
        <v>0</v>
      </c>
      <c r="D185" s="255">
        <f>'Расчет ФОТ'!I162</f>
        <v>0</v>
      </c>
      <c r="E185" s="255">
        <f>'Расчет ФОТ'!J162</f>
        <v>0</v>
      </c>
      <c r="F185" s="255">
        <f>'Расчет ФОТ'!K162</f>
        <v>0</v>
      </c>
      <c r="G185" s="255">
        <f>'Расчет ФОТ'!L162</f>
        <v>0</v>
      </c>
      <c r="H185" s="255">
        <f>'Расчет ФОТ'!V162-'Расчет ФОТ'!N162</f>
        <v>0</v>
      </c>
      <c r="I185" s="258">
        <f>'Расчет ФОТ'!V162</f>
        <v>0</v>
      </c>
    </row>
    <row r="186" spans="2:9" x14ac:dyDescent="0.25">
      <c r="B186" s="178">
        <f>'Расчет ФОТ'!B163</f>
        <v>0</v>
      </c>
      <c r="C186" s="255">
        <f>'Расчет ФОТ'!C163</f>
        <v>0</v>
      </c>
      <c r="D186" s="255">
        <f>'Расчет ФОТ'!I163</f>
        <v>0</v>
      </c>
      <c r="E186" s="255">
        <f>'Расчет ФОТ'!J163</f>
        <v>0</v>
      </c>
      <c r="F186" s="255">
        <f>'Расчет ФОТ'!K163</f>
        <v>0</v>
      </c>
      <c r="G186" s="255">
        <f>'Расчет ФОТ'!L163</f>
        <v>0</v>
      </c>
      <c r="H186" s="255">
        <f>'Расчет ФОТ'!V163-'Расчет ФОТ'!N163</f>
        <v>0</v>
      </c>
      <c r="I186" s="258">
        <f>'Расчет ФОТ'!V163</f>
        <v>0</v>
      </c>
    </row>
    <row r="187" spans="2:9" x14ac:dyDescent="0.25">
      <c r="B187" s="178">
        <f>'Расчет ФОТ'!B164</f>
        <v>0</v>
      </c>
      <c r="C187" s="255">
        <f>'Расчет ФОТ'!C164</f>
        <v>0</v>
      </c>
      <c r="D187" s="255">
        <f>'Расчет ФОТ'!I164</f>
        <v>0</v>
      </c>
      <c r="E187" s="255">
        <f>'Расчет ФОТ'!J164</f>
        <v>0</v>
      </c>
      <c r="F187" s="255">
        <f>'Расчет ФОТ'!K164</f>
        <v>0</v>
      </c>
      <c r="G187" s="255">
        <f>'Расчет ФОТ'!L164</f>
        <v>0</v>
      </c>
      <c r="H187" s="255">
        <f>'Расчет ФОТ'!V164-'Расчет ФОТ'!N164</f>
        <v>0</v>
      </c>
      <c r="I187" s="258">
        <f>'Расчет ФОТ'!V164</f>
        <v>0</v>
      </c>
    </row>
    <row r="188" spans="2:9" x14ac:dyDescent="0.25">
      <c r="B188" s="178">
        <f>'Расчет ФОТ'!B165</f>
        <v>0</v>
      </c>
      <c r="C188" s="255">
        <f>'Расчет ФОТ'!C165</f>
        <v>0</v>
      </c>
      <c r="D188" s="255">
        <f>'Расчет ФОТ'!I165</f>
        <v>0</v>
      </c>
      <c r="E188" s="255">
        <f>'Расчет ФОТ'!J165</f>
        <v>0</v>
      </c>
      <c r="F188" s="255">
        <f>'Расчет ФОТ'!K165</f>
        <v>0</v>
      </c>
      <c r="G188" s="255">
        <f>'Расчет ФОТ'!L165</f>
        <v>0</v>
      </c>
      <c r="H188" s="255">
        <f>'Расчет ФОТ'!V165-'Расчет ФОТ'!N165</f>
        <v>0</v>
      </c>
      <c r="I188" s="258">
        <f>'Расчет ФОТ'!V165</f>
        <v>0</v>
      </c>
    </row>
    <row r="189" spans="2:9" x14ac:dyDescent="0.25">
      <c r="B189" s="178">
        <f>'Расчет ФОТ'!B166</f>
        <v>0</v>
      </c>
      <c r="C189" s="255">
        <f>'Расчет ФОТ'!C166</f>
        <v>0</v>
      </c>
      <c r="D189" s="255">
        <f>'Расчет ФОТ'!I166</f>
        <v>0</v>
      </c>
      <c r="E189" s="255">
        <f>'Расчет ФОТ'!J166</f>
        <v>0</v>
      </c>
      <c r="F189" s="255">
        <f>'Расчет ФОТ'!K166</f>
        <v>0</v>
      </c>
      <c r="G189" s="255">
        <f>'Расчет ФОТ'!L166</f>
        <v>0</v>
      </c>
      <c r="H189" s="255">
        <f>'Расчет ФОТ'!V166-'Расчет ФОТ'!N166</f>
        <v>0</v>
      </c>
      <c r="I189" s="258">
        <f>'Расчет ФОТ'!V166</f>
        <v>0</v>
      </c>
    </row>
    <row r="190" spans="2:9" x14ac:dyDescent="0.25">
      <c r="B190" s="178">
        <f>'Расчет ФОТ'!B167</f>
        <v>0</v>
      </c>
      <c r="C190" s="255">
        <f>'Расчет ФОТ'!C167</f>
        <v>0</v>
      </c>
      <c r="D190" s="255">
        <f>'Расчет ФОТ'!I167</f>
        <v>0</v>
      </c>
      <c r="E190" s="255">
        <f>'Расчет ФОТ'!J167</f>
        <v>0</v>
      </c>
      <c r="F190" s="255">
        <f>'Расчет ФОТ'!K167</f>
        <v>0</v>
      </c>
      <c r="G190" s="255">
        <f>'Расчет ФОТ'!L167</f>
        <v>0</v>
      </c>
      <c r="H190" s="255">
        <f>'Расчет ФОТ'!V167-'Расчет ФОТ'!N167</f>
        <v>0</v>
      </c>
      <c r="I190" s="258">
        <f>'Расчет ФОТ'!V167</f>
        <v>0</v>
      </c>
    </row>
    <row r="191" spans="2:9" x14ac:dyDescent="0.25">
      <c r="B191" s="178">
        <f>'Расчет ФОТ'!B168</f>
        <v>0</v>
      </c>
      <c r="C191" s="255">
        <f>'Расчет ФОТ'!C168</f>
        <v>0</v>
      </c>
      <c r="D191" s="255">
        <f>'Расчет ФОТ'!I168</f>
        <v>0</v>
      </c>
      <c r="E191" s="255">
        <f>'Расчет ФОТ'!J168</f>
        <v>0</v>
      </c>
      <c r="F191" s="255">
        <f>'Расчет ФОТ'!K168</f>
        <v>0</v>
      </c>
      <c r="G191" s="255">
        <f>'Расчет ФОТ'!L168</f>
        <v>0</v>
      </c>
      <c r="H191" s="255">
        <f>'Расчет ФОТ'!V168-'Расчет ФОТ'!N168</f>
        <v>0</v>
      </c>
      <c r="I191" s="258">
        <f>'Расчет ФОТ'!V168</f>
        <v>0</v>
      </c>
    </row>
    <row r="192" spans="2:9" x14ac:dyDescent="0.25">
      <c r="B192" s="178">
        <f>'Расчет ФОТ'!B169</f>
        <v>0</v>
      </c>
      <c r="C192" s="255">
        <f>'Расчет ФОТ'!C169</f>
        <v>0</v>
      </c>
      <c r="D192" s="255">
        <f>'Расчет ФОТ'!I169</f>
        <v>0</v>
      </c>
      <c r="E192" s="255">
        <f>'Расчет ФОТ'!J169</f>
        <v>0</v>
      </c>
      <c r="F192" s="255">
        <f>'Расчет ФОТ'!K169</f>
        <v>0</v>
      </c>
      <c r="G192" s="255">
        <f>'Расчет ФОТ'!L169</f>
        <v>0</v>
      </c>
      <c r="H192" s="255">
        <f>'Расчет ФОТ'!V169-'Расчет ФОТ'!N169</f>
        <v>0</v>
      </c>
      <c r="I192" s="258">
        <f>'Расчет ФОТ'!V169</f>
        <v>0</v>
      </c>
    </row>
    <row r="193" spans="2:9" x14ac:dyDescent="0.25">
      <c r="B193" s="178">
        <f>'Расчет ФОТ'!B170</f>
        <v>0</v>
      </c>
      <c r="C193" s="255">
        <f>'Расчет ФОТ'!C170</f>
        <v>0</v>
      </c>
      <c r="D193" s="255">
        <f>'Расчет ФОТ'!I170</f>
        <v>0</v>
      </c>
      <c r="E193" s="255">
        <f>'Расчет ФОТ'!J170</f>
        <v>0</v>
      </c>
      <c r="F193" s="255">
        <f>'Расчет ФОТ'!K170</f>
        <v>0</v>
      </c>
      <c r="G193" s="255">
        <f>'Расчет ФОТ'!L170</f>
        <v>0</v>
      </c>
      <c r="H193" s="255">
        <f>'Расчет ФОТ'!V170-'Расчет ФОТ'!N170</f>
        <v>0</v>
      </c>
      <c r="I193" s="258">
        <f>'Расчет ФОТ'!V170</f>
        <v>0</v>
      </c>
    </row>
    <row r="194" spans="2:9" x14ac:dyDescent="0.25">
      <c r="B194" s="178">
        <f>'Расчет ФОТ'!B171</f>
        <v>0</v>
      </c>
      <c r="C194" s="255">
        <f>'Расчет ФОТ'!C171</f>
        <v>0</v>
      </c>
      <c r="D194" s="255">
        <f>'Расчет ФОТ'!I171</f>
        <v>0</v>
      </c>
      <c r="E194" s="255">
        <f>'Расчет ФОТ'!J171</f>
        <v>0</v>
      </c>
      <c r="F194" s="255">
        <f>'Расчет ФОТ'!K171</f>
        <v>0</v>
      </c>
      <c r="G194" s="255">
        <f>'Расчет ФОТ'!L171</f>
        <v>0</v>
      </c>
      <c r="H194" s="255">
        <f>'Расчет ФОТ'!V171-'Расчет ФОТ'!N171</f>
        <v>0</v>
      </c>
      <c r="I194" s="258">
        <f>'Расчет ФОТ'!V171</f>
        <v>0</v>
      </c>
    </row>
    <row r="195" spans="2:9" x14ac:dyDescent="0.25">
      <c r="B195" s="178">
        <f>'Расчет ФОТ'!B172</f>
        <v>0</v>
      </c>
      <c r="C195" s="255">
        <f>'Расчет ФОТ'!C172</f>
        <v>0</v>
      </c>
      <c r="D195" s="255">
        <f>'Расчет ФОТ'!I172</f>
        <v>0</v>
      </c>
      <c r="E195" s="255">
        <f>'Расчет ФОТ'!J172</f>
        <v>0</v>
      </c>
      <c r="F195" s="255">
        <f>'Расчет ФОТ'!K172</f>
        <v>0</v>
      </c>
      <c r="G195" s="255">
        <f>'Расчет ФОТ'!L172</f>
        <v>0</v>
      </c>
      <c r="H195" s="255">
        <f>'Расчет ФОТ'!V172-'Расчет ФОТ'!N172</f>
        <v>0</v>
      </c>
      <c r="I195" s="258">
        <f>'Расчет ФОТ'!V172</f>
        <v>0</v>
      </c>
    </row>
    <row r="196" spans="2:9" x14ac:dyDescent="0.25">
      <c r="B196" s="178">
        <f>'Расчет ФОТ'!B173</f>
        <v>0</v>
      </c>
      <c r="C196" s="255">
        <f>'Расчет ФОТ'!C173</f>
        <v>0</v>
      </c>
      <c r="D196" s="255">
        <f>'Расчет ФОТ'!I173</f>
        <v>0</v>
      </c>
      <c r="E196" s="255">
        <f>'Расчет ФОТ'!J173</f>
        <v>0</v>
      </c>
      <c r="F196" s="255">
        <f>'Расчет ФОТ'!K173</f>
        <v>0</v>
      </c>
      <c r="G196" s="255">
        <f>'Расчет ФОТ'!L173</f>
        <v>0</v>
      </c>
      <c r="H196" s="255">
        <f>'Расчет ФОТ'!V173-'Расчет ФОТ'!N173</f>
        <v>0</v>
      </c>
      <c r="I196" s="258">
        <f>'Расчет ФОТ'!V173</f>
        <v>0</v>
      </c>
    </row>
    <row r="197" spans="2:9" x14ac:dyDescent="0.25">
      <c r="B197" s="178">
        <f>'Расчет ФОТ'!B174</f>
        <v>0</v>
      </c>
      <c r="C197" s="255">
        <f>'Расчет ФОТ'!C174</f>
        <v>0</v>
      </c>
      <c r="D197" s="255">
        <f>'Расчет ФОТ'!I174</f>
        <v>0</v>
      </c>
      <c r="E197" s="255">
        <f>'Расчет ФОТ'!J174</f>
        <v>0</v>
      </c>
      <c r="F197" s="255">
        <f>'Расчет ФОТ'!K174</f>
        <v>0</v>
      </c>
      <c r="G197" s="255">
        <f>'Расчет ФОТ'!L174</f>
        <v>0</v>
      </c>
      <c r="H197" s="255">
        <f>'Расчет ФОТ'!V174-'Расчет ФОТ'!N174</f>
        <v>0</v>
      </c>
      <c r="I197" s="258">
        <f>'Расчет ФОТ'!V174</f>
        <v>0</v>
      </c>
    </row>
    <row r="198" spans="2:9" x14ac:dyDescent="0.25">
      <c r="B198" s="178">
        <f>'Расчет ФОТ'!B175</f>
        <v>0</v>
      </c>
      <c r="C198" s="255">
        <f>'Расчет ФОТ'!C175</f>
        <v>0</v>
      </c>
      <c r="D198" s="255">
        <f>'Расчет ФОТ'!I175</f>
        <v>0</v>
      </c>
      <c r="E198" s="255">
        <f>'Расчет ФОТ'!J175</f>
        <v>0</v>
      </c>
      <c r="F198" s="255">
        <f>'Расчет ФОТ'!K175</f>
        <v>0</v>
      </c>
      <c r="G198" s="255">
        <f>'Расчет ФОТ'!L175</f>
        <v>0</v>
      </c>
      <c r="H198" s="255">
        <f>'Расчет ФОТ'!V175-'Расчет ФОТ'!N175</f>
        <v>0</v>
      </c>
      <c r="I198" s="258">
        <f>'Расчет ФОТ'!V175</f>
        <v>0</v>
      </c>
    </row>
    <row r="199" spans="2:9" x14ac:dyDescent="0.25">
      <c r="B199" s="178">
        <f>'Расчет ФОТ'!B176</f>
        <v>0</v>
      </c>
      <c r="C199" s="255">
        <f>'Расчет ФОТ'!C176</f>
        <v>0</v>
      </c>
      <c r="D199" s="255">
        <f>'Расчет ФОТ'!I176</f>
        <v>0</v>
      </c>
      <c r="E199" s="255">
        <f>'Расчет ФОТ'!J176</f>
        <v>0</v>
      </c>
      <c r="F199" s="255">
        <f>'Расчет ФОТ'!K176</f>
        <v>0</v>
      </c>
      <c r="G199" s="255">
        <f>'Расчет ФОТ'!L176</f>
        <v>0</v>
      </c>
      <c r="H199" s="255">
        <f>'Расчет ФОТ'!V176-'Расчет ФОТ'!N176</f>
        <v>0</v>
      </c>
      <c r="I199" s="258">
        <f>'Расчет ФОТ'!V176</f>
        <v>0</v>
      </c>
    </row>
    <row r="200" spans="2:9" x14ac:dyDescent="0.25">
      <c r="B200" s="178">
        <f>'Расчет ФОТ'!B177</f>
        <v>0</v>
      </c>
      <c r="C200" s="255">
        <f>'Расчет ФОТ'!C177</f>
        <v>0</v>
      </c>
      <c r="D200" s="255">
        <f>'Расчет ФОТ'!I177</f>
        <v>0</v>
      </c>
      <c r="E200" s="255">
        <f>'Расчет ФОТ'!J177</f>
        <v>0</v>
      </c>
      <c r="F200" s="255">
        <f>'Расчет ФОТ'!K177</f>
        <v>0</v>
      </c>
      <c r="G200" s="255">
        <f>'Расчет ФОТ'!L177</f>
        <v>0</v>
      </c>
      <c r="H200" s="255">
        <f>'Расчет ФОТ'!V177-'Расчет ФОТ'!N177</f>
        <v>0</v>
      </c>
      <c r="I200" s="258">
        <f>'Расчет ФОТ'!V177</f>
        <v>0</v>
      </c>
    </row>
    <row r="201" spans="2:9" x14ac:dyDescent="0.25">
      <c r="B201" s="178">
        <f>'Расчет ФОТ'!B178</f>
        <v>0</v>
      </c>
      <c r="C201" s="255">
        <f>'Расчет ФОТ'!C178</f>
        <v>0</v>
      </c>
      <c r="D201" s="255">
        <f>'Расчет ФОТ'!I178</f>
        <v>0</v>
      </c>
      <c r="E201" s="255">
        <f>'Расчет ФОТ'!J178</f>
        <v>0</v>
      </c>
      <c r="F201" s="255">
        <f>'Расчет ФОТ'!K178</f>
        <v>0</v>
      </c>
      <c r="G201" s="255">
        <f>'Расчет ФОТ'!L178</f>
        <v>0</v>
      </c>
      <c r="H201" s="255">
        <f>'Расчет ФОТ'!V178-'Расчет ФОТ'!N178</f>
        <v>0</v>
      </c>
      <c r="I201" s="258">
        <f>'Расчет ФОТ'!V178</f>
        <v>0</v>
      </c>
    </row>
    <row r="202" spans="2:9" x14ac:dyDescent="0.25">
      <c r="B202" s="178">
        <f>'Расчет ФОТ'!B179</f>
        <v>0</v>
      </c>
      <c r="C202" s="255">
        <f>'Расчет ФОТ'!C179</f>
        <v>0</v>
      </c>
      <c r="D202" s="255">
        <f>'Расчет ФОТ'!I179</f>
        <v>0</v>
      </c>
      <c r="E202" s="255">
        <f>'Расчет ФОТ'!J179</f>
        <v>0</v>
      </c>
      <c r="F202" s="255">
        <f>'Расчет ФОТ'!K179</f>
        <v>0</v>
      </c>
      <c r="G202" s="255">
        <f>'Расчет ФОТ'!L179</f>
        <v>0</v>
      </c>
      <c r="H202" s="255">
        <f>'Расчет ФОТ'!V179-'Расчет ФОТ'!N179</f>
        <v>0</v>
      </c>
      <c r="I202" s="258">
        <f>'Расчет ФОТ'!V179</f>
        <v>0</v>
      </c>
    </row>
    <row r="203" spans="2:9" x14ac:dyDescent="0.25">
      <c r="B203" s="178">
        <f>'Расчет ФОТ'!B180</f>
        <v>0</v>
      </c>
      <c r="C203" s="255">
        <f>'Расчет ФОТ'!C180</f>
        <v>0</v>
      </c>
      <c r="D203" s="255">
        <f>'Расчет ФОТ'!I180</f>
        <v>0</v>
      </c>
      <c r="E203" s="255">
        <f>'Расчет ФОТ'!J180</f>
        <v>0</v>
      </c>
      <c r="F203" s="255">
        <f>'Расчет ФОТ'!K180</f>
        <v>0</v>
      </c>
      <c r="G203" s="255">
        <f>'Расчет ФОТ'!L180</f>
        <v>0</v>
      </c>
      <c r="H203" s="255">
        <f>'Расчет ФОТ'!V180-'Расчет ФОТ'!N180</f>
        <v>0</v>
      </c>
      <c r="I203" s="258">
        <f>'Расчет ФОТ'!V180</f>
        <v>0</v>
      </c>
    </row>
    <row r="204" spans="2:9" x14ac:dyDescent="0.25">
      <c r="B204" s="178">
        <f>'Расчет ФОТ'!B181</f>
        <v>0</v>
      </c>
      <c r="C204" s="255">
        <f>'Расчет ФОТ'!C181</f>
        <v>0</v>
      </c>
      <c r="D204" s="255">
        <f>'Расчет ФОТ'!I181</f>
        <v>0</v>
      </c>
      <c r="E204" s="255">
        <f>'Расчет ФОТ'!J181</f>
        <v>0</v>
      </c>
      <c r="F204" s="255">
        <f>'Расчет ФОТ'!K181</f>
        <v>0</v>
      </c>
      <c r="G204" s="255">
        <f>'Расчет ФОТ'!L181</f>
        <v>0</v>
      </c>
      <c r="H204" s="255">
        <f>'Расчет ФОТ'!V181-'Расчет ФОТ'!N181</f>
        <v>0</v>
      </c>
      <c r="I204" s="258">
        <f>'Расчет ФОТ'!V181</f>
        <v>0</v>
      </c>
    </row>
    <row r="205" spans="2:9" x14ac:dyDescent="0.25">
      <c r="B205" s="178">
        <f>'Расчет ФОТ'!B182</f>
        <v>0</v>
      </c>
      <c r="C205" s="255">
        <f>'Расчет ФОТ'!C182</f>
        <v>0</v>
      </c>
      <c r="D205" s="255">
        <f>'Расчет ФОТ'!I182</f>
        <v>0</v>
      </c>
      <c r="E205" s="255">
        <f>'Расчет ФОТ'!J182</f>
        <v>0</v>
      </c>
      <c r="F205" s="255">
        <f>'Расчет ФОТ'!K182</f>
        <v>0</v>
      </c>
      <c r="G205" s="255">
        <f>'Расчет ФОТ'!L182</f>
        <v>0</v>
      </c>
      <c r="H205" s="255">
        <f>'Расчет ФОТ'!V182-'Расчет ФОТ'!N182</f>
        <v>0</v>
      </c>
      <c r="I205" s="258">
        <f>'Расчет ФОТ'!V182</f>
        <v>0</v>
      </c>
    </row>
    <row r="206" spans="2:9" x14ac:dyDescent="0.25">
      <c r="B206" s="178">
        <f>'Расчет ФОТ'!B183</f>
        <v>0</v>
      </c>
      <c r="C206" s="255">
        <f>'Расчет ФОТ'!C183</f>
        <v>0</v>
      </c>
      <c r="D206" s="255">
        <f>'Расчет ФОТ'!I183</f>
        <v>0</v>
      </c>
      <c r="E206" s="255">
        <f>'Расчет ФОТ'!J183</f>
        <v>0</v>
      </c>
      <c r="F206" s="255">
        <f>'Расчет ФОТ'!K183</f>
        <v>0</v>
      </c>
      <c r="G206" s="255">
        <f>'Расчет ФОТ'!L183</f>
        <v>0</v>
      </c>
      <c r="H206" s="255">
        <f>'Расчет ФОТ'!V183-'Расчет ФОТ'!N183</f>
        <v>0</v>
      </c>
      <c r="I206" s="258">
        <f>'Расчет ФОТ'!V183</f>
        <v>0</v>
      </c>
    </row>
    <row r="207" spans="2:9" x14ac:dyDescent="0.25">
      <c r="B207" s="178">
        <f>'Расчет ФОТ'!B184</f>
        <v>0</v>
      </c>
      <c r="C207" s="255">
        <f>'Расчет ФОТ'!C184</f>
        <v>0</v>
      </c>
      <c r="D207" s="255">
        <f>'Расчет ФОТ'!I184</f>
        <v>0</v>
      </c>
      <c r="E207" s="255">
        <f>'Расчет ФОТ'!J184</f>
        <v>0</v>
      </c>
      <c r="F207" s="255">
        <f>'Расчет ФОТ'!K184</f>
        <v>0</v>
      </c>
      <c r="G207" s="255">
        <f>'Расчет ФОТ'!L184</f>
        <v>0</v>
      </c>
      <c r="H207" s="255">
        <f>'Расчет ФОТ'!V184-'Расчет ФОТ'!N184</f>
        <v>0</v>
      </c>
      <c r="I207" s="258">
        <f>'Расчет ФОТ'!V184</f>
        <v>0</v>
      </c>
    </row>
    <row r="208" spans="2:9" x14ac:dyDescent="0.25">
      <c r="B208" s="178">
        <f>'Расчет ФОТ'!B185</f>
        <v>0</v>
      </c>
      <c r="C208" s="255">
        <f>'Расчет ФОТ'!C185</f>
        <v>0</v>
      </c>
      <c r="D208" s="255">
        <f>'Расчет ФОТ'!I185</f>
        <v>0</v>
      </c>
      <c r="E208" s="255">
        <f>'Расчет ФОТ'!J185</f>
        <v>0</v>
      </c>
      <c r="F208" s="255">
        <f>'Расчет ФОТ'!K185</f>
        <v>0</v>
      </c>
      <c r="G208" s="255">
        <f>'Расчет ФОТ'!L185</f>
        <v>0</v>
      </c>
      <c r="H208" s="255">
        <f>'Расчет ФОТ'!V185-'Расчет ФОТ'!N185</f>
        <v>0</v>
      </c>
      <c r="I208" s="258">
        <f>'Расчет ФОТ'!V185</f>
        <v>0</v>
      </c>
    </row>
    <row r="209" spans="2:9" x14ac:dyDescent="0.25">
      <c r="B209" s="178">
        <f>'Расчет ФОТ'!B186</f>
        <v>0</v>
      </c>
      <c r="C209" s="255">
        <f>'Расчет ФОТ'!C186</f>
        <v>0</v>
      </c>
      <c r="D209" s="255">
        <f>'Расчет ФОТ'!I186</f>
        <v>0</v>
      </c>
      <c r="E209" s="255">
        <f>'Расчет ФОТ'!J186</f>
        <v>0</v>
      </c>
      <c r="F209" s="255">
        <f>'Расчет ФОТ'!K186</f>
        <v>0</v>
      </c>
      <c r="G209" s="255">
        <f>'Расчет ФОТ'!L186</f>
        <v>0</v>
      </c>
      <c r="H209" s="255">
        <f>'Расчет ФОТ'!V186-'Расчет ФОТ'!N186</f>
        <v>0</v>
      </c>
      <c r="I209" s="258">
        <f>'Расчет ФОТ'!V186</f>
        <v>0</v>
      </c>
    </row>
    <row r="210" spans="2:9" x14ac:dyDescent="0.25">
      <c r="B210" s="178">
        <f>'Расчет ФОТ'!B187</f>
        <v>0</v>
      </c>
      <c r="C210" s="255">
        <f>'Расчет ФОТ'!C187</f>
        <v>0</v>
      </c>
      <c r="D210" s="255">
        <f>'Расчет ФОТ'!I187</f>
        <v>0</v>
      </c>
      <c r="E210" s="255">
        <f>'Расчет ФОТ'!J187</f>
        <v>0</v>
      </c>
      <c r="F210" s="255">
        <f>'Расчет ФОТ'!K187</f>
        <v>0</v>
      </c>
      <c r="G210" s="255">
        <f>'Расчет ФОТ'!L187</f>
        <v>0</v>
      </c>
      <c r="H210" s="255">
        <f>'Расчет ФОТ'!V187-'Расчет ФОТ'!N187</f>
        <v>0</v>
      </c>
      <c r="I210" s="258">
        <f>'Расчет ФОТ'!V187</f>
        <v>0</v>
      </c>
    </row>
    <row r="211" spans="2:9" x14ac:dyDescent="0.25">
      <c r="B211" s="178">
        <f>'Расчет ФОТ'!B188</f>
        <v>0</v>
      </c>
      <c r="C211" s="255">
        <f>'Расчет ФОТ'!C188</f>
        <v>0</v>
      </c>
      <c r="D211" s="255">
        <f>'Расчет ФОТ'!I188</f>
        <v>0</v>
      </c>
      <c r="E211" s="255">
        <f>'Расчет ФОТ'!J188</f>
        <v>0</v>
      </c>
      <c r="F211" s="255">
        <f>'Расчет ФОТ'!K188</f>
        <v>0</v>
      </c>
      <c r="G211" s="255">
        <f>'Расчет ФОТ'!L188</f>
        <v>0</v>
      </c>
      <c r="H211" s="255">
        <f>'Расчет ФОТ'!V188-'Расчет ФОТ'!N188</f>
        <v>0</v>
      </c>
      <c r="I211" s="258">
        <f>'Расчет ФОТ'!V188</f>
        <v>0</v>
      </c>
    </row>
    <row r="212" spans="2:9" x14ac:dyDescent="0.25">
      <c r="B212" s="178">
        <f>'Расчет ФОТ'!B189</f>
        <v>0</v>
      </c>
      <c r="C212" s="255">
        <f>'Расчет ФОТ'!C189</f>
        <v>0</v>
      </c>
      <c r="D212" s="255">
        <f>'Расчет ФОТ'!I189</f>
        <v>0</v>
      </c>
      <c r="E212" s="255">
        <f>'Расчет ФОТ'!J189</f>
        <v>0</v>
      </c>
      <c r="F212" s="255">
        <f>'Расчет ФОТ'!K189</f>
        <v>0</v>
      </c>
      <c r="G212" s="255">
        <f>'Расчет ФОТ'!L189</f>
        <v>0</v>
      </c>
      <c r="H212" s="255">
        <f>'Расчет ФОТ'!V189-'Расчет ФОТ'!N189</f>
        <v>0</v>
      </c>
      <c r="I212" s="258">
        <f>'Расчет ФОТ'!V189</f>
        <v>0</v>
      </c>
    </row>
    <row r="213" spans="2:9" x14ac:dyDescent="0.25">
      <c r="B213" s="178">
        <f>'Расчет ФОТ'!B190</f>
        <v>0</v>
      </c>
      <c r="C213" s="255">
        <f>'Расчет ФОТ'!C190</f>
        <v>0</v>
      </c>
      <c r="D213" s="255">
        <f>'Расчет ФОТ'!I190</f>
        <v>0</v>
      </c>
      <c r="E213" s="255">
        <f>'Расчет ФОТ'!J190</f>
        <v>0</v>
      </c>
      <c r="F213" s="255">
        <f>'Расчет ФОТ'!K190</f>
        <v>0</v>
      </c>
      <c r="G213" s="255">
        <f>'Расчет ФОТ'!L190</f>
        <v>0</v>
      </c>
      <c r="H213" s="255">
        <f>'Расчет ФОТ'!V190-'Расчет ФОТ'!N190</f>
        <v>0</v>
      </c>
      <c r="I213" s="258">
        <f>'Расчет ФОТ'!V190</f>
        <v>0</v>
      </c>
    </row>
    <row r="214" spans="2:9" x14ac:dyDescent="0.25">
      <c r="B214" s="178">
        <f>'Расчет ФОТ'!B191</f>
        <v>0</v>
      </c>
      <c r="C214" s="255">
        <f>'Расчет ФОТ'!C191</f>
        <v>0</v>
      </c>
      <c r="D214" s="255">
        <f>'Расчет ФОТ'!I191</f>
        <v>0</v>
      </c>
      <c r="E214" s="255">
        <f>'Расчет ФОТ'!J191</f>
        <v>0</v>
      </c>
      <c r="F214" s="255">
        <f>'Расчет ФОТ'!K191</f>
        <v>0</v>
      </c>
      <c r="G214" s="255">
        <f>'Расчет ФОТ'!L191</f>
        <v>0</v>
      </c>
      <c r="H214" s="255">
        <f>'Расчет ФОТ'!V191-'Расчет ФОТ'!N191</f>
        <v>0</v>
      </c>
      <c r="I214" s="258">
        <f>'Расчет ФОТ'!V191</f>
        <v>0</v>
      </c>
    </row>
    <row r="215" spans="2:9" x14ac:dyDescent="0.25">
      <c r="B215" s="178">
        <f>'Расчет ФОТ'!B192</f>
        <v>0</v>
      </c>
      <c r="C215" s="255">
        <f>'Расчет ФОТ'!C192</f>
        <v>0</v>
      </c>
      <c r="D215" s="255">
        <f>'Расчет ФОТ'!I192</f>
        <v>0</v>
      </c>
      <c r="E215" s="255">
        <f>'Расчет ФОТ'!J192</f>
        <v>0</v>
      </c>
      <c r="F215" s="255">
        <f>'Расчет ФОТ'!K192</f>
        <v>0</v>
      </c>
      <c r="G215" s="255">
        <f>'Расчет ФОТ'!L192</f>
        <v>0</v>
      </c>
      <c r="H215" s="255">
        <f>'Расчет ФОТ'!V192-'Расчет ФОТ'!N192</f>
        <v>0</v>
      </c>
      <c r="I215" s="258">
        <f>'Расчет ФОТ'!V192</f>
        <v>0</v>
      </c>
    </row>
    <row r="216" spans="2:9" x14ac:dyDescent="0.25">
      <c r="B216" s="178">
        <f>'Расчет ФОТ'!B193</f>
        <v>0</v>
      </c>
      <c r="C216" s="255">
        <f>'Расчет ФОТ'!C193</f>
        <v>0</v>
      </c>
      <c r="D216" s="255">
        <f>'Расчет ФОТ'!I193</f>
        <v>0</v>
      </c>
      <c r="E216" s="255">
        <f>'Расчет ФОТ'!J193</f>
        <v>0</v>
      </c>
      <c r="F216" s="255">
        <f>'Расчет ФОТ'!K193</f>
        <v>0</v>
      </c>
      <c r="G216" s="255">
        <f>'Расчет ФОТ'!L193</f>
        <v>0</v>
      </c>
      <c r="H216" s="255">
        <f>'Расчет ФОТ'!V193-'Расчет ФОТ'!N193</f>
        <v>0</v>
      </c>
      <c r="I216" s="258">
        <f>'Расчет ФОТ'!V193</f>
        <v>0</v>
      </c>
    </row>
    <row r="217" spans="2:9" x14ac:dyDescent="0.25">
      <c r="B217" s="178">
        <f>'Расчет ФОТ'!B194</f>
        <v>0</v>
      </c>
      <c r="C217" s="255">
        <f>'Расчет ФОТ'!C194</f>
        <v>0</v>
      </c>
      <c r="D217" s="255">
        <f>'Расчет ФОТ'!I194</f>
        <v>0</v>
      </c>
      <c r="E217" s="255">
        <f>'Расчет ФОТ'!J194</f>
        <v>0</v>
      </c>
      <c r="F217" s="255">
        <f>'Расчет ФОТ'!K194</f>
        <v>0</v>
      </c>
      <c r="G217" s="255">
        <f>'Расчет ФОТ'!L194</f>
        <v>0</v>
      </c>
      <c r="H217" s="255">
        <f>'Расчет ФОТ'!V194-'Расчет ФОТ'!N194</f>
        <v>0</v>
      </c>
      <c r="I217" s="258">
        <f>'Расчет ФОТ'!V194</f>
        <v>0</v>
      </c>
    </row>
    <row r="218" spans="2:9" x14ac:dyDescent="0.25">
      <c r="B218" s="178">
        <f>'Расчет ФОТ'!B195</f>
        <v>0</v>
      </c>
      <c r="C218" s="255">
        <f>'Расчет ФОТ'!C195</f>
        <v>0</v>
      </c>
      <c r="D218" s="255">
        <f>'Расчет ФОТ'!I195</f>
        <v>0</v>
      </c>
      <c r="E218" s="255">
        <f>'Расчет ФОТ'!J195</f>
        <v>0</v>
      </c>
      <c r="F218" s="255">
        <f>'Расчет ФОТ'!K195</f>
        <v>0</v>
      </c>
      <c r="G218" s="255">
        <f>'Расчет ФОТ'!L195</f>
        <v>0</v>
      </c>
      <c r="H218" s="255">
        <f>'Расчет ФОТ'!V195-'Расчет ФОТ'!N195</f>
        <v>0</v>
      </c>
      <c r="I218" s="258">
        <f>'Расчет ФОТ'!V195</f>
        <v>0</v>
      </c>
    </row>
    <row r="219" spans="2:9" x14ac:dyDescent="0.25">
      <c r="B219" s="178">
        <f>'Расчет ФОТ'!B196</f>
        <v>0</v>
      </c>
      <c r="C219" s="255">
        <f>'Расчет ФОТ'!C196</f>
        <v>0</v>
      </c>
      <c r="D219" s="255">
        <f>'Расчет ФОТ'!I196</f>
        <v>0</v>
      </c>
      <c r="E219" s="255">
        <f>'Расчет ФОТ'!J196</f>
        <v>0</v>
      </c>
      <c r="F219" s="255">
        <f>'Расчет ФОТ'!K196</f>
        <v>0</v>
      </c>
      <c r="G219" s="255">
        <f>'Расчет ФОТ'!L196</f>
        <v>0</v>
      </c>
      <c r="H219" s="255">
        <f>'Расчет ФОТ'!V196-'Расчет ФОТ'!N196</f>
        <v>0</v>
      </c>
      <c r="I219" s="258">
        <f>'Расчет ФОТ'!V196</f>
        <v>0</v>
      </c>
    </row>
    <row r="220" spans="2:9" x14ac:dyDescent="0.25">
      <c r="B220" s="178">
        <f>'Расчет ФОТ'!B197</f>
        <v>0</v>
      </c>
      <c r="C220" s="255">
        <f>'Расчет ФОТ'!C197</f>
        <v>0</v>
      </c>
      <c r="D220" s="255">
        <f>'Расчет ФОТ'!I197</f>
        <v>0</v>
      </c>
      <c r="E220" s="255">
        <f>'Расчет ФОТ'!J197</f>
        <v>0</v>
      </c>
      <c r="F220" s="255">
        <f>'Расчет ФОТ'!K197</f>
        <v>0</v>
      </c>
      <c r="G220" s="255">
        <f>'Расчет ФОТ'!L197</f>
        <v>0</v>
      </c>
      <c r="H220" s="255">
        <f>'Расчет ФОТ'!V197-'Расчет ФОТ'!N197</f>
        <v>0</v>
      </c>
      <c r="I220" s="258">
        <f>'Расчет ФОТ'!V197</f>
        <v>0</v>
      </c>
    </row>
    <row r="221" spans="2:9" x14ac:dyDescent="0.25">
      <c r="B221" s="178">
        <f>'Расчет ФОТ'!B198</f>
        <v>0</v>
      </c>
      <c r="C221" s="255">
        <f>'Расчет ФОТ'!C198</f>
        <v>0</v>
      </c>
      <c r="D221" s="255">
        <f>'Расчет ФОТ'!I198</f>
        <v>0</v>
      </c>
      <c r="E221" s="255">
        <f>'Расчет ФОТ'!J198</f>
        <v>0</v>
      </c>
      <c r="F221" s="255">
        <f>'Расчет ФОТ'!K198</f>
        <v>0</v>
      </c>
      <c r="G221" s="255">
        <f>'Расчет ФОТ'!L198</f>
        <v>0</v>
      </c>
      <c r="H221" s="255">
        <f>'Расчет ФОТ'!V198-'Расчет ФОТ'!N198</f>
        <v>0</v>
      </c>
      <c r="I221" s="258">
        <f>'Расчет ФОТ'!V198</f>
        <v>0</v>
      </c>
    </row>
    <row r="222" spans="2:9" x14ac:dyDescent="0.25">
      <c r="B222" s="178">
        <f>'Расчет ФОТ'!B199</f>
        <v>0</v>
      </c>
      <c r="C222" s="255">
        <f>'Расчет ФОТ'!C199</f>
        <v>0</v>
      </c>
      <c r="D222" s="255">
        <f>'Расчет ФОТ'!I199</f>
        <v>0</v>
      </c>
      <c r="E222" s="255">
        <f>'Расчет ФОТ'!J199</f>
        <v>0</v>
      </c>
      <c r="F222" s="255">
        <f>'Расчет ФОТ'!K199</f>
        <v>0</v>
      </c>
      <c r="G222" s="255">
        <f>'Расчет ФОТ'!L199</f>
        <v>0</v>
      </c>
      <c r="H222" s="255">
        <f>'Расчет ФОТ'!V199-'Расчет ФОТ'!N199</f>
        <v>0</v>
      </c>
      <c r="I222" s="258">
        <f>'Расчет ФОТ'!V199</f>
        <v>0</v>
      </c>
    </row>
    <row r="223" spans="2:9" x14ac:dyDescent="0.25">
      <c r="B223" s="178">
        <f>'Расчет ФОТ'!B200</f>
        <v>0</v>
      </c>
      <c r="C223" s="255">
        <f>'Расчет ФОТ'!C200</f>
        <v>0</v>
      </c>
      <c r="D223" s="255">
        <f>'Расчет ФОТ'!I200</f>
        <v>0</v>
      </c>
      <c r="E223" s="255">
        <f>'Расчет ФОТ'!J200</f>
        <v>0</v>
      </c>
      <c r="F223" s="255">
        <f>'Расчет ФОТ'!K200</f>
        <v>0</v>
      </c>
      <c r="G223" s="255">
        <f>'Расчет ФОТ'!L200</f>
        <v>0</v>
      </c>
      <c r="H223" s="255">
        <f>'Расчет ФОТ'!V200-'Расчет ФОТ'!N200</f>
        <v>0</v>
      </c>
      <c r="I223" s="258">
        <f>'Расчет ФОТ'!V200</f>
        <v>0</v>
      </c>
    </row>
    <row r="224" spans="2:9" x14ac:dyDescent="0.25">
      <c r="B224" s="178">
        <f>'Расчет ФОТ'!B201</f>
        <v>0</v>
      </c>
      <c r="C224" s="255">
        <f>'Расчет ФОТ'!C201</f>
        <v>0</v>
      </c>
      <c r="D224" s="255">
        <f>'Расчет ФОТ'!I201</f>
        <v>0</v>
      </c>
      <c r="E224" s="255">
        <f>'Расчет ФОТ'!J201</f>
        <v>0</v>
      </c>
      <c r="F224" s="255">
        <f>'Расчет ФОТ'!K201</f>
        <v>0</v>
      </c>
      <c r="G224" s="255">
        <f>'Расчет ФОТ'!L201</f>
        <v>0</v>
      </c>
      <c r="H224" s="255">
        <f>'Расчет ФОТ'!V201-'Расчет ФОТ'!N201</f>
        <v>0</v>
      </c>
      <c r="I224" s="258">
        <f>'Расчет ФОТ'!V201</f>
        <v>0</v>
      </c>
    </row>
    <row r="225" spans="2:9" x14ac:dyDescent="0.25">
      <c r="B225" s="178">
        <f>'Расчет ФОТ'!B202</f>
        <v>0</v>
      </c>
      <c r="C225" s="255">
        <f>'Расчет ФОТ'!C202</f>
        <v>0</v>
      </c>
      <c r="D225" s="255">
        <f>'Расчет ФОТ'!I202</f>
        <v>0</v>
      </c>
      <c r="E225" s="255">
        <f>'Расчет ФОТ'!J202</f>
        <v>0</v>
      </c>
      <c r="F225" s="255">
        <f>'Расчет ФОТ'!K202</f>
        <v>0</v>
      </c>
      <c r="G225" s="255">
        <f>'Расчет ФОТ'!L202</f>
        <v>0</v>
      </c>
      <c r="H225" s="255">
        <f>'Расчет ФОТ'!V202-'Расчет ФОТ'!N202</f>
        <v>0</v>
      </c>
      <c r="I225" s="258">
        <f>'Расчет ФОТ'!V202</f>
        <v>0</v>
      </c>
    </row>
    <row r="226" spans="2:9" x14ac:dyDescent="0.25">
      <c r="B226" s="178">
        <f>'Расчет ФОТ'!B203</f>
        <v>0</v>
      </c>
      <c r="C226" s="255">
        <f>'Расчет ФОТ'!C203</f>
        <v>0</v>
      </c>
      <c r="D226" s="255">
        <f>'Расчет ФОТ'!I203</f>
        <v>0</v>
      </c>
      <c r="E226" s="255">
        <f>'Расчет ФОТ'!J203</f>
        <v>0</v>
      </c>
      <c r="F226" s="255">
        <f>'Расчет ФОТ'!K203</f>
        <v>0</v>
      </c>
      <c r="G226" s="255">
        <f>'Расчет ФОТ'!L203</f>
        <v>0</v>
      </c>
      <c r="H226" s="255">
        <f>'Расчет ФОТ'!V203-'Расчет ФОТ'!N203</f>
        <v>0</v>
      </c>
      <c r="I226" s="258">
        <f>'Расчет ФОТ'!V203</f>
        <v>0</v>
      </c>
    </row>
    <row r="227" spans="2:9" x14ac:dyDescent="0.25">
      <c r="B227" s="178">
        <f>'Расчет ФОТ'!B204</f>
        <v>0</v>
      </c>
      <c r="C227" s="255">
        <f>'Расчет ФОТ'!C204</f>
        <v>0</v>
      </c>
      <c r="D227" s="255">
        <f>'Расчет ФОТ'!I204</f>
        <v>0</v>
      </c>
      <c r="E227" s="255">
        <f>'Расчет ФОТ'!J204</f>
        <v>0</v>
      </c>
      <c r="F227" s="255">
        <f>'Расчет ФОТ'!K204</f>
        <v>0</v>
      </c>
      <c r="G227" s="255">
        <f>'Расчет ФОТ'!L204</f>
        <v>0</v>
      </c>
      <c r="H227" s="255">
        <f>'Расчет ФОТ'!V204-'Расчет ФОТ'!N204</f>
        <v>0</v>
      </c>
      <c r="I227" s="258">
        <f>'Расчет ФОТ'!V204</f>
        <v>0</v>
      </c>
    </row>
    <row r="228" spans="2:9" x14ac:dyDescent="0.25">
      <c r="B228" s="178">
        <f>'Расчет ФОТ'!B205</f>
        <v>0</v>
      </c>
      <c r="C228" s="255">
        <f>'Расчет ФОТ'!C205</f>
        <v>0</v>
      </c>
      <c r="D228" s="255">
        <f>'Расчет ФОТ'!I205</f>
        <v>0</v>
      </c>
      <c r="E228" s="255">
        <f>'Расчет ФОТ'!J205</f>
        <v>0</v>
      </c>
      <c r="F228" s="255">
        <f>'Расчет ФОТ'!K205</f>
        <v>0</v>
      </c>
      <c r="G228" s="255">
        <f>'Расчет ФОТ'!L205</f>
        <v>0</v>
      </c>
      <c r="H228" s="255">
        <f>'Расчет ФОТ'!V205-'Расчет ФОТ'!N205</f>
        <v>0</v>
      </c>
      <c r="I228" s="258">
        <f>'Расчет ФОТ'!V205</f>
        <v>0</v>
      </c>
    </row>
    <row r="229" spans="2:9" x14ac:dyDescent="0.25">
      <c r="B229" s="178">
        <f>'Расчет ФОТ'!B206</f>
        <v>0</v>
      </c>
      <c r="C229" s="255">
        <f>'Расчет ФОТ'!C206</f>
        <v>0</v>
      </c>
      <c r="D229" s="255">
        <f>'Расчет ФОТ'!I206</f>
        <v>0</v>
      </c>
      <c r="E229" s="255">
        <f>'Расчет ФОТ'!J206</f>
        <v>0</v>
      </c>
      <c r="F229" s="255">
        <f>'Расчет ФОТ'!K206</f>
        <v>0</v>
      </c>
      <c r="G229" s="255">
        <f>'Расчет ФОТ'!L206</f>
        <v>0</v>
      </c>
      <c r="H229" s="255">
        <f>'Расчет ФОТ'!V206-'Расчет ФОТ'!N206</f>
        <v>0</v>
      </c>
      <c r="I229" s="258">
        <f>'Расчет ФОТ'!V206</f>
        <v>0</v>
      </c>
    </row>
    <row r="230" spans="2:9" x14ac:dyDescent="0.25">
      <c r="B230" s="178">
        <f>'Расчет ФОТ'!B207</f>
        <v>0</v>
      </c>
      <c r="C230" s="255">
        <f>'Расчет ФОТ'!C207</f>
        <v>0</v>
      </c>
      <c r="D230" s="255">
        <f>'Расчет ФОТ'!I207</f>
        <v>0</v>
      </c>
      <c r="E230" s="255">
        <f>'Расчет ФОТ'!J207</f>
        <v>0</v>
      </c>
      <c r="F230" s="255">
        <f>'Расчет ФОТ'!K207</f>
        <v>0</v>
      </c>
      <c r="G230" s="255">
        <f>'Расчет ФОТ'!L207</f>
        <v>0</v>
      </c>
      <c r="H230" s="255">
        <f>'Расчет ФОТ'!V207-'Расчет ФОТ'!N207</f>
        <v>0</v>
      </c>
      <c r="I230" s="258">
        <f>'Расчет ФОТ'!V207</f>
        <v>0</v>
      </c>
    </row>
    <row r="231" spans="2:9" x14ac:dyDescent="0.25">
      <c r="B231" s="178">
        <f>'Расчет ФОТ'!B208</f>
        <v>0</v>
      </c>
      <c r="C231" s="255">
        <f>'Расчет ФОТ'!C208</f>
        <v>0</v>
      </c>
      <c r="D231" s="255">
        <f>'Расчет ФОТ'!I208</f>
        <v>0</v>
      </c>
      <c r="E231" s="255">
        <f>'Расчет ФОТ'!J208</f>
        <v>0</v>
      </c>
      <c r="F231" s="255">
        <f>'Расчет ФОТ'!K208</f>
        <v>0</v>
      </c>
      <c r="G231" s="255">
        <f>'Расчет ФОТ'!L208</f>
        <v>0</v>
      </c>
      <c r="H231" s="255">
        <f>'Расчет ФОТ'!V208-'Расчет ФОТ'!N208</f>
        <v>0</v>
      </c>
      <c r="I231" s="258">
        <f>'Расчет ФОТ'!V208</f>
        <v>0</v>
      </c>
    </row>
    <row r="232" spans="2:9" x14ac:dyDescent="0.25">
      <c r="B232" s="178">
        <f>'Расчет ФОТ'!B209</f>
        <v>0</v>
      </c>
      <c r="C232" s="255">
        <f>'Расчет ФОТ'!C209</f>
        <v>0</v>
      </c>
      <c r="D232" s="255">
        <f>'Расчет ФОТ'!I209</f>
        <v>0</v>
      </c>
      <c r="E232" s="255">
        <f>'Расчет ФОТ'!J209</f>
        <v>0</v>
      </c>
      <c r="F232" s="255">
        <f>'Расчет ФОТ'!K209</f>
        <v>0</v>
      </c>
      <c r="G232" s="255">
        <f>'Расчет ФОТ'!L209</f>
        <v>0</v>
      </c>
      <c r="H232" s="255">
        <f>'Расчет ФОТ'!V209-'Расчет ФОТ'!N209</f>
        <v>0</v>
      </c>
      <c r="I232" s="258">
        <f>'Расчет ФОТ'!V209</f>
        <v>0</v>
      </c>
    </row>
    <row r="233" spans="2:9" ht="15.75" thickBot="1" x14ac:dyDescent="0.3">
      <c r="B233" s="179">
        <f>'Расчет ФОТ'!B210</f>
        <v>0</v>
      </c>
      <c r="C233" s="259">
        <f>'Расчет ФОТ'!C210</f>
        <v>0</v>
      </c>
      <c r="D233" s="259">
        <f>'Расчет ФОТ'!I210</f>
        <v>0</v>
      </c>
      <c r="E233" s="259">
        <f>'Расчет ФОТ'!J210</f>
        <v>0</v>
      </c>
      <c r="F233" s="259">
        <f>'Расчет ФОТ'!K210</f>
        <v>0</v>
      </c>
      <c r="G233" s="259">
        <f>'Расчет ФОТ'!L210</f>
        <v>0</v>
      </c>
      <c r="H233" s="259">
        <f>'Расчет ФОТ'!V210-'Расчет ФОТ'!N210</f>
        <v>0</v>
      </c>
      <c r="I233" s="260">
        <f>'Расчет ФОТ'!V210</f>
        <v>0</v>
      </c>
    </row>
    <row r="234" spans="2:9" x14ac:dyDescent="0.25">
      <c r="B234" s="169"/>
      <c r="C234" s="162"/>
      <c r="D234" s="162"/>
      <c r="E234" s="162"/>
      <c r="H234" s="256"/>
    </row>
  </sheetData>
  <sheetProtection algorithmName="SHA-512" hashValue="xGwZre9naM4S9P0ZqwnQVDfZYCOEdrxIJMXBGKg3/1izrMGizuQyYJfD4BDquwww9GtcHHET9uMJkXjp2mMwnQ==" saltValue="VS/ZHksxT0Boi2dpkZ9FPA==" spinCount="100000" sheet="1" objects="1" scenarios="1"/>
  <mergeCells count="9">
    <mergeCell ref="B30:D30"/>
    <mergeCell ref="E30:G30"/>
    <mergeCell ref="H30:H31"/>
    <mergeCell ref="I30:I31"/>
    <mergeCell ref="B2:D2"/>
    <mergeCell ref="E2:I2"/>
    <mergeCell ref="B3:D3"/>
    <mergeCell ref="E3:I3"/>
    <mergeCell ref="B25:D26"/>
  </mergeCells>
  <pageMargins left="0.70866141732283472" right="0.70866141732283472" top="0.74803149606299213" bottom="0.74803149606299213" header="0.31496062992125984" footer="0.31496062992125984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2</vt:i4>
      </vt:variant>
    </vt:vector>
  </HeadingPairs>
  <TitlesOfParts>
    <vt:vector size="7" baseType="lpstr">
      <vt:lpstr>Правила и справки</vt:lpstr>
      <vt:lpstr>Статистическая ЗП</vt:lpstr>
      <vt:lpstr>Калькуляция</vt:lpstr>
      <vt:lpstr>Расчет ФОТ</vt:lpstr>
      <vt:lpstr>Приложение к договору</vt:lpstr>
      <vt:lpstr>Калькуляция!Область_печати</vt:lpstr>
      <vt:lpstr>Калькуляция!сумм_аммортиз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2026-08-29T09:21:37Z</dcterms:modified>
</cp:coreProperties>
</file>